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1"/>
  </bookViews>
  <sheets>
    <sheet name="111(日保)" sheetId="1" r:id="rId1"/>
    <sheet name="111(專案、月保) " sheetId="2" r:id="rId2"/>
    <sheet name="111級距" sheetId="3" r:id="rId3"/>
    <sheet name="111全月保費對照表" sheetId="4" r:id="rId4"/>
    <sheet name="111分攤金額" sheetId="5" r:id="rId5"/>
    <sheet name="111分攤金額(無就保)" sheetId="6" r:id="rId6"/>
  </sheets>
  <definedNames/>
  <calcPr fullCalcOnLoad="1"/>
</workbook>
</file>

<file path=xl/sharedStrings.xml><?xml version="1.0" encoding="utf-8"?>
<sst xmlns="http://schemas.openxmlformats.org/spreadsheetml/2006/main" count="295" uniqueCount="138">
  <si>
    <t>機關勞保</t>
  </si>
  <si>
    <t>機關勞退</t>
  </si>
  <si>
    <t>機關職災</t>
  </si>
  <si>
    <t>個人勞保</t>
  </si>
  <si>
    <t>勞退級距</t>
  </si>
  <si>
    <t>Step3.查出費用加總
(即為保費成本)</t>
  </si>
  <si>
    <t>機關健保</t>
  </si>
  <si>
    <t>個人健保</t>
  </si>
  <si>
    <t>當月所得代為扣繳</t>
  </si>
  <si>
    <t>健保級距</t>
  </si>
  <si>
    <t>應收勞保.健保</t>
  </si>
  <si>
    <t>減免額</t>
  </si>
  <si>
    <t>輕度
(減免1/4))</t>
  </si>
  <si>
    <t>中度
(減免1/2))</t>
  </si>
  <si>
    <t>簽約月薪酬</t>
  </si>
  <si>
    <t>START_AMT</t>
  </si>
  <si>
    <t>END_AMT</t>
  </si>
  <si>
    <t>AMT</t>
  </si>
  <si>
    <t>Step1.確認本月在職天數.月薪</t>
  </si>
  <si>
    <r>
      <t xml:space="preserve">在職天數
</t>
    </r>
    <r>
      <rPr>
        <sz val="10"/>
        <color indexed="8"/>
        <rFont val="新細明體"/>
        <family val="1"/>
      </rPr>
      <t>(最大30 最小1)</t>
    </r>
  </si>
  <si>
    <t>在職天數速查</t>
  </si>
  <si>
    <t>整月在職</t>
  </si>
  <si>
    <t>30日</t>
  </si>
  <si>
    <t>到職日期</t>
  </si>
  <si>
    <r>
      <t>當月到職</t>
    </r>
  </si>
  <si>
    <t>30 - (到職日期-1)日</t>
  </si>
  <si>
    <t>離職日期</t>
  </si>
  <si>
    <r>
      <rPr>
        <sz val="12"/>
        <color indexed="8"/>
        <rFont val="新細明體"/>
        <family val="1"/>
      </rPr>
      <t>當月離職</t>
    </r>
  </si>
  <si>
    <t>離職日期 - 0日</t>
  </si>
  <si>
    <r>
      <rPr>
        <sz val="12"/>
        <color indexed="8"/>
        <rFont val="新細明體"/>
        <family val="1"/>
      </rPr>
      <t>當月到離職</t>
    </r>
  </si>
  <si>
    <t>離職日期 - (到職日期-1)日</t>
  </si>
  <si>
    <t>當月到離者</t>
  </si>
  <si>
    <t>天數</t>
  </si>
  <si>
    <t>保費試算</t>
  </si>
  <si>
    <t>基本資料</t>
  </si>
  <si>
    <t>P.S二月份(勞保28天/勞退30天)</t>
  </si>
  <si>
    <t>P.S健保依月計，當月最後一日在保者，整月計費。</t>
  </si>
  <si>
    <t>換約者要算計到小數第4位加總</t>
  </si>
  <si>
    <t>勞保級距</t>
  </si>
  <si>
    <t>勞退級距</t>
  </si>
  <si>
    <t>健保級距</t>
  </si>
  <si>
    <t>勞退計算：級距*費率*投保天數</t>
  </si>
  <si>
    <t>費率</t>
  </si>
  <si>
    <t>職災計算：級距*費率*投保天數</t>
  </si>
  <si>
    <t>勞保計算：普保(級距*費率*投保天數*負擔比例 )+就保(級距*費率*投保天數*負擔比例 )</t>
  </si>
  <si>
    <t>普保費率</t>
  </si>
  <si>
    <t>機關負擔</t>
  </si>
  <si>
    <t>就保費率</t>
  </si>
  <si>
    <t>個人負擔</t>
  </si>
  <si>
    <t>費率</t>
  </si>
  <si>
    <t>健保身障補助計算：個人健保費*補助比率 (無條件進位)</t>
  </si>
  <si>
    <t>勞保身障補助計算：個人普保*補助比率 (四捨五入)+個人就保*補助比率 (四捨五入)</t>
  </si>
  <si>
    <r>
      <t>當月月底前離職者不計費，但</t>
    </r>
    <r>
      <rPr>
        <sz val="12"/>
        <color indexed="10"/>
        <rFont val="新細明體"/>
        <family val="1"/>
      </rPr>
      <t>當月內到離職者不用計費(106.12.14變更)</t>
    </r>
    <r>
      <rPr>
        <sz val="12"/>
        <color theme="1"/>
        <rFont val="Calibri"/>
        <family val="1"/>
      </rPr>
      <t>。</t>
    </r>
  </si>
  <si>
    <t>個人負擔</t>
  </si>
  <si>
    <t>機關負擔</t>
  </si>
  <si>
    <t>依天數計</t>
  </si>
  <si>
    <t>健保</t>
  </si>
  <si>
    <t>全月計收</t>
  </si>
  <si>
    <r>
      <t>勞保</t>
    </r>
  </si>
  <si>
    <t>勞退、職災</t>
  </si>
  <si>
    <t>依天數計</t>
  </si>
  <si>
    <t>依月計</t>
  </si>
  <si>
    <t>眷保收費上限含本人最多4口</t>
  </si>
  <si>
    <t>在職天數計算方式 (最大數30，最小數1)</t>
  </si>
  <si>
    <r>
      <t>留職停薪(</t>
    </r>
    <r>
      <rPr>
        <sz val="12"/>
        <color indexed="10"/>
        <rFont val="新細明體"/>
        <family val="1"/>
      </rPr>
      <t>續保</t>
    </r>
    <r>
      <rPr>
        <sz val="12"/>
        <color theme="1"/>
        <rFont val="Calibri"/>
        <family val="1"/>
      </rPr>
      <t>)人員保費計算</t>
    </r>
  </si>
  <si>
    <t>外籍人士
(無就保無勞退)</t>
  </si>
  <si>
    <t>機關勞保
(無就保)</t>
  </si>
  <si>
    <t>0.1%</t>
  </si>
  <si>
    <t>←依來函</t>
  </si>
  <si>
    <t>月薪酬(最高)</t>
  </si>
  <si>
    <t>月薪酬(最低)</t>
  </si>
  <si>
    <t>個人
補充健保</t>
  </si>
  <si>
    <t>應收勞保</t>
  </si>
  <si>
    <t>※31日到職勞保算1天</t>
  </si>
  <si>
    <r>
      <t>健保計算：級距*費率*負擔比例 (機關加*1.</t>
    </r>
    <r>
      <rPr>
        <sz val="12"/>
        <color theme="1"/>
        <rFont val="Calibri"/>
        <family val="1"/>
      </rPr>
      <t>58</t>
    </r>
    <r>
      <rPr>
        <sz val="12"/>
        <color indexed="8"/>
        <rFont val="新細明體"/>
        <family val="1"/>
      </rPr>
      <t>平均眷口人數)</t>
    </r>
  </si>
  <si>
    <t>平均眷口人數</t>
  </si>
  <si>
    <t>Step2.找出對應投保級距</t>
  </si>
  <si>
    <t>Step2.找出對應投保級距</t>
  </si>
  <si>
    <t>※特殊身分參照</t>
  </si>
  <si>
    <t>※特殊身分參照</t>
  </si>
  <si>
    <t>https://www.bli.gov.tw/0014162.html</t>
  </si>
  <si>
    <t>勞動部勞保、就保個人保險費試算</t>
  </si>
  <si>
    <t>減免計算原則</t>
  </si>
  <si>
    <t>減免額:取到小數點第1位後無條件進位。</t>
  </si>
  <si>
    <t>普通事故費率</t>
  </si>
  <si>
    <t>就業保險費率</t>
  </si>
  <si>
    <t>部分工時勞工適用</t>
  </si>
  <si>
    <t>第1級</t>
  </si>
  <si>
    <t>第2級</t>
  </si>
  <si>
    <t>勞工</t>
  </si>
  <si>
    <t>單位</t>
  </si>
  <si>
    <t>第3級</t>
  </si>
  <si>
    <t>第4級</t>
  </si>
  <si>
    <t>第5級</t>
  </si>
  <si>
    <t>第6級</t>
  </si>
  <si>
    <t>第7級</t>
  </si>
  <si>
    <t>第8級</t>
  </si>
  <si>
    <t>第9級</t>
  </si>
  <si>
    <t>第10級</t>
  </si>
  <si>
    <t>第11級</t>
  </si>
  <si>
    <t>第12級</t>
  </si>
  <si>
    <t>第13級</t>
  </si>
  <si>
    <t>第14級</t>
  </si>
  <si>
    <t xml:space="preserve">        </t>
  </si>
  <si>
    <t>※本表不含勞工保險職業災害保險費，職業災害保險費率依投保單位行業別而有不同，請按繳款單所列職業災害保險費率自行計算，並請依規定職業災害保險費全部由投保單位負擔。   單位：新台幣元</t>
  </si>
  <si>
    <t>部分工時勞工適用</t>
  </si>
  <si>
    <t>部分工時勞工、職訓機構受訓者適用</t>
  </si>
  <si>
    <t>第1級</t>
  </si>
  <si>
    <t>普通事故費率</t>
  </si>
  <si>
    <t>勞工</t>
  </si>
  <si>
    <t>單位</t>
  </si>
  <si>
    <t>第4級</t>
  </si>
  <si>
    <t>第5級</t>
  </si>
  <si>
    <t>第6級</t>
  </si>
  <si>
    <t>第7級</t>
  </si>
  <si>
    <t>第8級</t>
  </si>
  <si>
    <t>第9級</t>
  </si>
  <si>
    <t>第10級</t>
  </si>
  <si>
    <t>第11級</t>
  </si>
  <si>
    <t>第12級</t>
  </si>
  <si>
    <t>第13級</t>
  </si>
  <si>
    <t>第14級</t>
  </si>
  <si>
    <t xml:space="preserve">機關補充健保
</t>
  </si>
  <si>
    <t>請自行依月實際薪資*0.0211</t>
  </si>
  <si>
    <r>
      <t xml:space="preserve">時薪
B
</t>
    </r>
    <r>
      <rPr>
        <b/>
        <sz val="8"/>
        <color indexed="10"/>
        <rFont val="新細明體"/>
        <family val="1"/>
      </rPr>
      <t>(依契約時薪修改)</t>
    </r>
  </si>
  <si>
    <t>最高月薪資
=B*47hr</t>
  </si>
  <si>
    <r>
      <t>勞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工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通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故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及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就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業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被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人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與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投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分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擔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金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表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</rPr>
      <t>自</t>
    </r>
    <r>
      <rPr>
        <sz val="16"/>
        <rFont val="Times New Roman"/>
        <family val="1"/>
      </rPr>
      <t>111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日起適用</t>
    </r>
    <r>
      <rPr>
        <sz val="16"/>
        <rFont val="Times New Roman"/>
        <family val="1"/>
      </rPr>
      <t xml:space="preserve">) </t>
    </r>
  </si>
  <si>
    <t xml:space="preserve">      ※本表不含勞工保險職業災害保險費，職業災害保險費率依投保單位行業別而有不同，請按繳款單所列職業災害保險費率自行計算，並請依規定職業災害保險費全部由投保單位負擔。單位：新台幣元</t>
  </si>
  <si>
    <t xml:space="preserve">      110.11製表</t>
  </si>
  <si>
    <r>
      <t>勞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工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保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險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普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通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事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故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保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險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費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被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保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險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人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與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投</t>
    </r>
    <r>
      <rPr>
        <sz val="18"/>
        <color indexed="12"/>
        <rFont val="Times New Roman"/>
        <family val="1"/>
      </rPr>
      <t xml:space="preserve">   </t>
    </r>
    <r>
      <rPr>
        <sz val="18"/>
        <color indexed="12"/>
        <rFont val="標楷體"/>
        <family val="4"/>
      </rPr>
      <t>保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單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位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分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擔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金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額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表</t>
    </r>
    <r>
      <rPr>
        <sz val="18"/>
        <color indexed="12"/>
        <rFont val="Times New Roman"/>
        <family val="1"/>
      </rPr>
      <t xml:space="preserve"> (</t>
    </r>
    <r>
      <rPr>
        <sz val="18"/>
        <color indexed="12"/>
        <rFont val="標楷體"/>
        <family val="4"/>
      </rPr>
      <t>自</t>
    </r>
    <r>
      <rPr>
        <sz val="18"/>
        <color indexed="12"/>
        <rFont val="Times New Roman"/>
        <family val="1"/>
      </rPr>
      <t>11</t>
    </r>
    <r>
      <rPr>
        <sz val="18"/>
        <color indexed="12"/>
        <rFont val="Times New Roman"/>
        <family val="1"/>
      </rPr>
      <t>1</t>
    </r>
    <r>
      <rPr>
        <sz val="18"/>
        <color indexed="12"/>
        <rFont val="標楷體"/>
        <family val="4"/>
      </rPr>
      <t>年</t>
    </r>
    <r>
      <rPr>
        <sz val="18"/>
        <color indexed="12"/>
        <rFont val="Times New Roman"/>
        <family val="1"/>
      </rPr>
      <t>1</t>
    </r>
    <r>
      <rPr>
        <sz val="18"/>
        <color indexed="12"/>
        <rFont val="標楷體"/>
        <family val="4"/>
      </rPr>
      <t>月</t>
    </r>
    <r>
      <rPr>
        <sz val="18"/>
        <color indexed="12"/>
        <rFont val="Times New Roman"/>
        <family val="1"/>
      </rPr>
      <t>1</t>
    </r>
    <r>
      <rPr>
        <sz val="18"/>
        <color indexed="12"/>
        <rFont val="標楷體"/>
        <family val="4"/>
      </rPr>
      <t>日起適用</t>
    </r>
    <r>
      <rPr>
        <sz val="18"/>
        <color indexed="12"/>
        <rFont val="Times New Roman"/>
        <family val="1"/>
      </rPr>
      <t xml:space="preserve">) </t>
    </r>
  </si>
  <si>
    <t>第2級</t>
  </si>
  <si>
    <t>第3級</t>
  </si>
  <si>
    <r>
      <rPr>
        <sz val="9"/>
        <color indexed="12"/>
        <rFont val="標楷體"/>
        <family val="4"/>
      </rPr>
      <t>1</t>
    </r>
    <r>
      <rPr>
        <sz val="9"/>
        <color indexed="12"/>
        <rFont val="標楷體"/>
        <family val="4"/>
      </rPr>
      <t>10</t>
    </r>
    <r>
      <rPr>
        <sz val="9"/>
        <color indexed="12"/>
        <rFont val="標楷體"/>
        <family val="4"/>
      </rPr>
      <t>.</t>
    </r>
    <r>
      <rPr>
        <sz val="9"/>
        <color indexed="12"/>
        <rFont val="標楷體"/>
        <family val="4"/>
      </rPr>
      <t>11</t>
    </r>
    <r>
      <rPr>
        <sz val="9"/>
        <color indexed="12"/>
        <rFont val="標楷體"/>
        <family val="4"/>
      </rPr>
      <t>製表</t>
    </r>
  </si>
  <si>
    <t>111年日保保費依當月加保天數計算。
Ex.在職天數10天，即對照10天之保費。</t>
  </si>
  <si>
    <r>
      <t xml:space="preserve">在職(加保)天數
</t>
    </r>
    <r>
      <rPr>
        <sz val="10"/>
        <color indexed="8"/>
        <rFont val="新細明體"/>
        <family val="1"/>
      </rPr>
      <t>(最大30 最小1)
A</t>
    </r>
  </si>
  <si>
    <t>職災級距</t>
  </si>
  <si>
    <t>職災級距</t>
  </si>
  <si>
    <t>職災級距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</si>
</sst>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"/>
    <numFmt numFmtId="177" formatCode="0_ "/>
    <numFmt numFmtId="178" formatCode="0.000"/>
    <numFmt numFmtId="179" formatCode="0.0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_-;\-* #,##0_-;_-* &quot;-&quot;??_-;_-@_-"/>
    <numFmt numFmtId="186" formatCode="0.0_ "/>
    <numFmt numFmtId="187" formatCode="#,##0_ "/>
  </numFmts>
  <fonts count="8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4"/>
      <color indexed="8"/>
      <name val="Times New Roman"/>
      <family val="1"/>
    </font>
    <font>
      <sz val="14"/>
      <color indexed="8"/>
      <name val="新細明體"/>
      <family val="1"/>
    </font>
    <font>
      <sz val="12"/>
      <color indexed="10"/>
      <name val="新細明體"/>
      <family val="1"/>
    </font>
    <font>
      <sz val="12"/>
      <color indexed="8"/>
      <name val="Calibri"/>
      <family val="2"/>
    </font>
    <font>
      <sz val="11"/>
      <color indexed="8"/>
      <name val="新細明體"/>
      <family val="1"/>
    </font>
    <font>
      <sz val="16"/>
      <name val="標楷體"/>
      <family val="4"/>
    </font>
    <font>
      <b/>
      <sz val="11"/>
      <color indexed="8"/>
      <name val="標楷體"/>
      <family val="4"/>
    </font>
    <font>
      <sz val="8"/>
      <color indexed="8"/>
      <name val="標楷體"/>
      <family val="4"/>
    </font>
    <font>
      <sz val="8"/>
      <name val="標楷體"/>
      <family val="4"/>
    </font>
    <font>
      <sz val="9"/>
      <color indexed="8"/>
      <name val="標楷體"/>
      <family val="4"/>
    </font>
    <font>
      <sz val="7"/>
      <color indexed="8"/>
      <name val="新細明體"/>
      <family val="1"/>
    </font>
    <font>
      <sz val="8.5"/>
      <color indexed="8"/>
      <name val="標楷體"/>
      <family val="4"/>
    </font>
    <font>
      <sz val="8.5"/>
      <name val="標楷體"/>
      <family val="4"/>
    </font>
    <font>
      <sz val="18"/>
      <color indexed="12"/>
      <name val="Times New Roman"/>
      <family val="1"/>
    </font>
    <font>
      <sz val="18"/>
      <color indexed="12"/>
      <name val="標楷體"/>
      <family val="4"/>
    </font>
    <font>
      <b/>
      <sz val="11"/>
      <color indexed="12"/>
      <name val="標楷體"/>
      <family val="4"/>
    </font>
    <font>
      <sz val="11"/>
      <color indexed="12"/>
      <name val="新細明體"/>
      <family val="1"/>
    </font>
    <font>
      <sz val="8"/>
      <color indexed="12"/>
      <name val="標楷體"/>
      <family val="4"/>
    </font>
    <font>
      <sz val="12"/>
      <color indexed="12"/>
      <name val="新細明體"/>
      <family val="1"/>
    </font>
    <font>
      <sz val="10"/>
      <color indexed="12"/>
      <name val="新細明體"/>
      <family val="1"/>
    </font>
    <font>
      <sz val="9"/>
      <color indexed="12"/>
      <name val="標楷體"/>
      <family val="4"/>
    </font>
    <font>
      <sz val="7"/>
      <color indexed="12"/>
      <name val="新細明體"/>
      <family val="1"/>
    </font>
    <font>
      <sz val="12"/>
      <color indexed="12"/>
      <name val="標楷體"/>
      <family val="4"/>
    </font>
    <font>
      <sz val="10"/>
      <color indexed="12"/>
      <name val="標楷體"/>
      <family val="4"/>
    </font>
    <font>
      <b/>
      <sz val="8"/>
      <color indexed="10"/>
      <name val="新細明體"/>
      <family val="1"/>
    </font>
    <font>
      <sz val="16"/>
      <name val="Times New Roman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b/>
      <u val="single"/>
      <sz val="12"/>
      <color indexed="30"/>
      <name val="新細明體"/>
      <family val="1"/>
    </font>
    <font>
      <b/>
      <sz val="12"/>
      <color indexed="10"/>
      <name val="新細明體"/>
      <family val="1"/>
    </font>
    <font>
      <sz val="12"/>
      <color indexed="30"/>
      <name val="新細明體"/>
      <family val="1"/>
    </font>
    <font>
      <b/>
      <sz val="12"/>
      <name val="新細明體"/>
      <family val="1"/>
    </font>
    <font>
      <b/>
      <sz val="11"/>
      <color indexed="10"/>
      <name val="新細明體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新細明體"/>
      <family val="1"/>
    </font>
    <font>
      <sz val="8"/>
      <color indexed="8"/>
      <name val="Calibri"/>
      <family val="2"/>
    </font>
    <font>
      <sz val="8"/>
      <color indexed="12"/>
      <name val="新細明體"/>
      <family val="1"/>
    </font>
    <font>
      <sz val="8"/>
      <color indexed="12"/>
      <name val="Calibri"/>
      <family val="2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新細明體"/>
      <family val="1"/>
    </font>
    <font>
      <sz val="12"/>
      <name val="Calibri"/>
      <family val="1"/>
    </font>
    <font>
      <sz val="12"/>
      <color theme="1"/>
      <name val="新細明體"/>
      <family val="1"/>
    </font>
    <font>
      <sz val="12"/>
      <color rgb="FF00B050"/>
      <name val="Calibri"/>
      <family val="1"/>
    </font>
    <font>
      <b/>
      <u val="single"/>
      <sz val="12"/>
      <color theme="10"/>
      <name val="Calibri"/>
      <family val="1"/>
    </font>
    <font>
      <b/>
      <sz val="12"/>
      <color rgb="FFFF0000"/>
      <name val="Calibri"/>
      <family val="1"/>
    </font>
    <font>
      <sz val="12"/>
      <color rgb="FF0070C0"/>
      <name val="新細明體"/>
      <family val="1"/>
    </font>
    <font>
      <sz val="12"/>
      <color rgb="FF0000FF"/>
      <name val="新細明體"/>
      <family val="1"/>
    </font>
    <font>
      <sz val="12"/>
      <color rgb="FF0000FF"/>
      <name val="標楷體"/>
      <family val="4"/>
    </font>
    <font>
      <b/>
      <sz val="12"/>
      <name val="Calibri"/>
      <family val="1"/>
    </font>
    <font>
      <b/>
      <sz val="11"/>
      <color rgb="FFFF0000"/>
      <name val="Calibri"/>
      <family val="1"/>
    </font>
    <font>
      <sz val="18"/>
      <color rgb="FF0000FF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/>
      <top style="medium"/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/>
      <top style="medium">
        <color indexed="12"/>
      </top>
      <bottom style="medium">
        <color indexed="12"/>
      </bottom>
    </border>
    <border>
      <left/>
      <right/>
      <top style="medium">
        <color indexed="12"/>
      </top>
      <bottom style="medium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rgb="FF0000FF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rgb="FF0000FF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/>
      <top style="medium">
        <color indexed="12"/>
      </top>
      <bottom style="thin">
        <color indexed="12"/>
      </bottom>
    </border>
    <border>
      <left/>
      <right/>
      <top style="medium">
        <color indexed="12"/>
      </top>
      <bottom style="thin">
        <color indexed="12"/>
      </bottom>
    </border>
    <border>
      <left/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0" borderId="1" applyNumberFormat="0" applyFill="0" applyAlignment="0" applyProtection="0"/>
    <xf numFmtId="0" fontId="63" fillId="21" borderId="0" applyNumberFormat="0" applyBorder="0" applyAlignment="0" applyProtection="0"/>
    <xf numFmtId="9" fontId="0" fillId="0" borderId="0" applyFont="0" applyFill="0" applyBorder="0" applyAlignment="0" applyProtection="0"/>
    <xf numFmtId="0" fontId="6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0" fillId="23" borderId="4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2" applyNumberFormat="0" applyAlignment="0" applyProtection="0"/>
    <xf numFmtId="0" fontId="73" fillId="22" borderId="8" applyNumberFormat="0" applyAlignment="0" applyProtection="0"/>
    <xf numFmtId="0" fontId="74" fillId="31" borderId="9" applyNumberFormat="0" applyAlignment="0" applyProtection="0"/>
    <xf numFmtId="0" fontId="75" fillId="32" borderId="0" applyNumberFormat="0" applyBorder="0" applyAlignment="0" applyProtection="0"/>
    <xf numFmtId="0" fontId="76" fillId="0" borderId="0" applyNumberFormat="0" applyFill="0" applyBorder="0" applyAlignment="0" applyProtection="0"/>
  </cellStyleXfs>
  <cellXfs count="314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11" borderId="15" xfId="0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76" fillId="0" borderId="0" xfId="0" applyFont="1" applyAlignment="1" applyProtection="1">
      <alignment horizontal="lef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11" borderId="17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11" borderId="17" xfId="0" applyFill="1" applyBorder="1" applyAlignment="1" applyProtection="1">
      <alignment horizontal="center" vertical="center"/>
      <protection locked="0"/>
    </xf>
    <xf numFmtId="0" fontId="77" fillId="0" borderId="18" xfId="0" applyFont="1" applyBorder="1" applyAlignment="1" applyProtection="1">
      <alignment horizontal="left" vertical="center"/>
      <protection/>
    </xf>
    <xf numFmtId="0" fontId="0" fillId="0" borderId="17" xfId="0" applyNumberForma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center" vertical="center" wrapText="1"/>
      <protection/>
    </xf>
    <xf numFmtId="0" fontId="0" fillId="13" borderId="17" xfId="0" applyFill="1" applyBorder="1" applyAlignment="1" applyProtection="1">
      <alignment horizontal="center" vertical="center"/>
      <protection/>
    </xf>
    <xf numFmtId="0" fontId="0" fillId="0" borderId="0" xfId="33">
      <alignment vertical="center"/>
      <protection/>
    </xf>
    <xf numFmtId="0" fontId="0" fillId="0" borderId="12" xfId="33" applyBorder="1">
      <alignment vertical="center"/>
      <protection/>
    </xf>
    <xf numFmtId="0" fontId="0" fillId="0" borderId="0" xfId="33" applyAlignment="1">
      <alignment horizontal="center" vertical="center"/>
      <protection/>
    </xf>
    <xf numFmtId="9" fontId="0" fillId="0" borderId="0" xfId="33" applyNumberFormat="1" applyAlignment="1">
      <alignment horizontal="center" vertical="center"/>
      <protection/>
    </xf>
    <xf numFmtId="0" fontId="0" fillId="0" borderId="0" xfId="33" applyAlignment="1">
      <alignment vertical="center"/>
      <protection/>
    </xf>
    <xf numFmtId="0" fontId="0" fillId="11" borderId="0" xfId="33" applyFill="1" applyAlignment="1">
      <alignment horizontal="left" vertical="center"/>
      <protection/>
    </xf>
    <xf numFmtId="0" fontId="0" fillId="0" borderId="0" xfId="33" applyFill="1" applyAlignment="1">
      <alignment vertical="center"/>
      <protection/>
    </xf>
    <xf numFmtId="0" fontId="78" fillId="0" borderId="0" xfId="33" applyFont="1">
      <alignment vertical="center"/>
      <protection/>
    </xf>
    <xf numFmtId="0" fontId="78" fillId="0" borderId="12" xfId="33" applyFont="1" applyBorder="1">
      <alignment vertical="center"/>
      <protection/>
    </xf>
    <xf numFmtId="0" fontId="0" fillId="0" borderId="0" xfId="33" applyFill="1">
      <alignment vertical="center"/>
      <protection/>
    </xf>
    <xf numFmtId="9" fontId="0" fillId="0" borderId="0" xfId="33" applyNumberFormat="1" applyFill="1">
      <alignment vertical="center"/>
      <protection/>
    </xf>
    <xf numFmtId="9" fontId="0" fillId="0" borderId="0" xfId="33" applyNumberFormat="1" applyFill="1" applyAlignment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11" borderId="0" xfId="33" applyFont="1" applyFill="1" applyAlignment="1">
      <alignment horizontal="left" vertical="center"/>
      <protection/>
    </xf>
    <xf numFmtId="0" fontId="0" fillId="11" borderId="0" xfId="33" applyFill="1">
      <alignment vertical="center"/>
      <protection/>
    </xf>
    <xf numFmtId="0" fontId="0" fillId="13" borderId="17" xfId="0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vertical="center" wrapText="1"/>
    </xf>
    <xf numFmtId="0" fontId="79" fillId="0" borderId="18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Border="1" applyAlignment="1" applyProtection="1">
      <alignment vertical="center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78" fillId="0" borderId="0" xfId="33" applyFont="1" applyAlignment="1">
      <alignment horizontal="left" vertical="center"/>
      <protection/>
    </xf>
    <xf numFmtId="0" fontId="78" fillId="0" borderId="12" xfId="33" applyFont="1" applyBorder="1" applyAlignment="1">
      <alignment horizontal="left" vertical="center"/>
      <protection/>
    </xf>
    <xf numFmtId="0" fontId="78" fillId="33" borderId="0" xfId="33" applyFont="1" applyFill="1">
      <alignment vertical="center"/>
      <protection/>
    </xf>
    <xf numFmtId="0" fontId="78" fillId="33" borderId="12" xfId="33" applyFont="1" applyFill="1" applyBorder="1">
      <alignment vertical="center"/>
      <protection/>
    </xf>
    <xf numFmtId="0" fontId="78" fillId="9" borderId="0" xfId="33" applyFont="1" applyFill="1">
      <alignment vertical="center"/>
      <protection/>
    </xf>
    <xf numFmtId="0" fontId="78" fillId="9" borderId="12" xfId="33" applyFont="1" applyFill="1" applyBorder="1">
      <alignment vertical="center"/>
      <protection/>
    </xf>
    <xf numFmtId="0" fontId="78" fillId="0" borderId="0" xfId="33" applyFont="1" applyBorder="1">
      <alignment vertical="center"/>
      <protection/>
    </xf>
    <xf numFmtId="0" fontId="78" fillId="0" borderId="0" xfId="33" applyNumberFormat="1" applyFont="1" applyBorder="1" applyAlignment="1">
      <alignment vertical="center"/>
      <protection/>
    </xf>
    <xf numFmtId="0" fontId="78" fillId="0" borderId="12" xfId="33" applyNumberFormat="1" applyFont="1" applyBorder="1" applyAlignment="1">
      <alignment vertical="center"/>
      <protection/>
    </xf>
    <xf numFmtId="0" fontId="78" fillId="34" borderId="0" xfId="33" applyFont="1" applyFill="1">
      <alignment vertical="center"/>
      <protection/>
    </xf>
    <xf numFmtId="0" fontId="78" fillId="33" borderId="0" xfId="33" applyFont="1" applyFill="1" applyBorder="1">
      <alignment vertical="center"/>
      <protection/>
    </xf>
    <xf numFmtId="0" fontId="78" fillId="33" borderId="10" xfId="33" applyFont="1" applyFill="1" applyBorder="1">
      <alignment vertical="center"/>
      <protection/>
    </xf>
    <xf numFmtId="0" fontId="78" fillId="34" borderId="12" xfId="33" applyFont="1" applyFill="1" applyBorder="1">
      <alignment vertical="center"/>
      <protection/>
    </xf>
    <xf numFmtId="0" fontId="0" fillId="0" borderId="0" xfId="33" applyFont="1">
      <alignment vertical="center"/>
      <protection/>
    </xf>
    <xf numFmtId="49" fontId="78" fillId="0" borderId="0" xfId="33" applyNumberFormat="1" applyFont="1" applyFill="1" applyAlignment="1">
      <alignment horizontal="center" vertical="center"/>
      <protection/>
    </xf>
    <xf numFmtId="0" fontId="0" fillId="35" borderId="18" xfId="0" applyFill="1" applyBorder="1" applyAlignment="1" applyProtection="1">
      <alignment horizontal="center" vertical="center"/>
      <protection/>
    </xf>
    <xf numFmtId="0" fontId="0" fillId="8" borderId="18" xfId="0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11" borderId="20" xfId="0" applyFill="1" applyBorder="1" applyAlignment="1" applyProtection="1">
      <alignment horizontal="center" vertical="center"/>
      <protection locked="0"/>
    </xf>
    <xf numFmtId="0" fontId="0" fillId="13" borderId="21" xfId="0" applyFill="1" applyBorder="1" applyAlignment="1" applyProtection="1">
      <alignment horizontal="center" vertical="center"/>
      <protection/>
    </xf>
    <xf numFmtId="0" fontId="0" fillId="13" borderId="22" xfId="0" applyFill="1" applyBorder="1" applyAlignment="1" applyProtection="1">
      <alignment horizontal="center" vertical="center"/>
      <protection/>
    </xf>
    <xf numFmtId="0" fontId="0" fillId="13" borderId="23" xfId="0" applyFill="1" applyBorder="1" applyAlignment="1" applyProtection="1">
      <alignment horizontal="center" vertical="center"/>
      <protection/>
    </xf>
    <xf numFmtId="0" fontId="0" fillId="13" borderId="24" xfId="0" applyFill="1" applyBorder="1" applyAlignment="1" applyProtection="1">
      <alignment horizontal="center" vertical="center"/>
      <protection/>
    </xf>
    <xf numFmtId="0" fontId="0" fillId="13" borderId="25" xfId="0" applyFill="1" applyBorder="1" applyAlignment="1" applyProtection="1">
      <alignment horizontal="center" vertical="center"/>
      <protection/>
    </xf>
    <xf numFmtId="0" fontId="0" fillId="13" borderId="26" xfId="0" applyFill="1" applyBorder="1" applyAlignment="1" applyProtection="1">
      <alignment horizontal="center" vertical="center"/>
      <protection/>
    </xf>
    <xf numFmtId="0" fontId="0" fillId="35" borderId="21" xfId="0" applyFill="1" applyBorder="1" applyAlignment="1" applyProtection="1">
      <alignment horizontal="center" vertical="center"/>
      <protection/>
    </xf>
    <xf numFmtId="0" fontId="0" fillId="35" borderId="27" xfId="0" applyFill="1" applyBorder="1" applyAlignment="1" applyProtection="1">
      <alignment horizontal="center" vertical="center"/>
      <protection/>
    </xf>
    <xf numFmtId="0" fontId="0" fillId="35" borderId="22" xfId="0" applyFill="1" applyBorder="1" applyAlignment="1" applyProtection="1">
      <alignment horizontal="center" vertical="center"/>
      <protection/>
    </xf>
    <xf numFmtId="0" fontId="0" fillId="35" borderId="23" xfId="0" applyFill="1" applyBorder="1" applyAlignment="1" applyProtection="1">
      <alignment horizontal="center" vertical="center"/>
      <protection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8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0" fillId="8" borderId="21" xfId="0" applyFill="1" applyBorder="1" applyAlignment="1" applyProtection="1">
      <alignment horizontal="center" vertical="center"/>
      <protection/>
    </xf>
    <xf numFmtId="0" fontId="0" fillId="8" borderId="27" xfId="0" applyFill="1" applyBorder="1" applyAlignment="1" applyProtection="1">
      <alignment horizontal="center" vertical="center"/>
      <protection/>
    </xf>
    <xf numFmtId="0" fontId="0" fillId="8" borderId="23" xfId="0" applyFill="1" applyBorder="1" applyAlignment="1" applyProtection="1">
      <alignment horizontal="center" vertical="center"/>
      <protection/>
    </xf>
    <xf numFmtId="0" fontId="0" fillId="8" borderId="25" xfId="0" applyFill="1" applyBorder="1" applyAlignment="1" applyProtection="1">
      <alignment horizontal="center" vertical="center"/>
      <protection/>
    </xf>
    <xf numFmtId="0" fontId="0" fillId="8" borderId="28" xfId="0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horizontal="center" vertical="center"/>
      <protection/>
    </xf>
    <xf numFmtId="0" fontId="0" fillId="33" borderId="25" xfId="0" applyFill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 horizontal="center" vertical="center"/>
      <protection/>
    </xf>
    <xf numFmtId="0" fontId="80" fillId="0" borderId="0" xfId="0" applyFont="1" applyAlignment="1" applyProtection="1">
      <alignment vertical="center"/>
      <protection locked="0"/>
    </xf>
    <xf numFmtId="0" fontId="0" fillId="11" borderId="0" xfId="33" applyFont="1" applyFill="1" applyAlignment="1">
      <alignment horizontal="left" vertical="center"/>
      <protection/>
    </xf>
    <xf numFmtId="0" fontId="0" fillId="0" borderId="0" xfId="33" applyFont="1">
      <alignment vertical="center"/>
      <protection/>
    </xf>
    <xf numFmtId="0" fontId="62" fillId="0" borderId="0" xfId="0" applyFont="1" applyAlignment="1" applyProtection="1">
      <alignment vertical="center"/>
      <protection locked="0"/>
    </xf>
    <xf numFmtId="0" fontId="81" fillId="0" borderId="0" xfId="46" applyFont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180" fontId="82" fillId="0" borderId="0" xfId="33" applyNumberFormat="1" applyFont="1" applyFill="1" applyAlignment="1">
      <alignment horizontal="center" vertical="center"/>
      <protection/>
    </xf>
    <xf numFmtId="0" fontId="78" fillId="0" borderId="0" xfId="33" applyFont="1" applyFill="1">
      <alignment vertical="center"/>
      <protection/>
    </xf>
    <xf numFmtId="10" fontId="82" fillId="0" borderId="0" xfId="33" applyNumberFormat="1" applyFont="1" applyFill="1" applyAlignment="1">
      <alignment horizontal="center" vertical="center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0" fontId="83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18" xfId="0" applyFont="1" applyBorder="1" applyAlignment="1">
      <alignment horizontal="distributed"/>
    </xf>
    <xf numFmtId="0" fontId="11" fillId="0" borderId="29" xfId="0" applyFont="1" applyBorder="1" applyAlignment="1">
      <alignment horizontal="distributed"/>
    </xf>
    <xf numFmtId="0" fontId="11" fillId="0" borderId="24" xfId="0" applyFont="1" applyBorder="1" applyAlignment="1">
      <alignment horizontal="distributed"/>
    </xf>
    <xf numFmtId="0" fontId="13" fillId="0" borderId="23" xfId="0" applyFont="1" applyBorder="1" applyAlignment="1">
      <alignment horizontal="center" vertical="center"/>
    </xf>
    <xf numFmtId="187" fontId="13" fillId="0" borderId="18" xfId="0" applyNumberFormat="1" applyFont="1" applyBorder="1" applyAlignment="1">
      <alignment vertical="center"/>
    </xf>
    <xf numFmtId="187" fontId="13" fillId="0" borderId="29" xfId="0" applyNumberFormat="1" applyFont="1" applyBorder="1" applyAlignment="1">
      <alignment vertical="center"/>
    </xf>
    <xf numFmtId="187" fontId="13" fillId="0" borderId="24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13" fillId="0" borderId="30" xfId="0" applyFont="1" applyBorder="1" applyAlignment="1">
      <alignment horizontal="center" vertical="center"/>
    </xf>
    <xf numFmtId="187" fontId="13" fillId="0" borderId="28" xfId="0" applyNumberFormat="1" applyFont="1" applyBorder="1" applyAlignment="1">
      <alignment vertical="center"/>
    </xf>
    <xf numFmtId="187" fontId="13" fillId="0" borderId="26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8" xfId="0" applyFont="1" applyBorder="1" applyAlignment="1">
      <alignment horizontal="distributed" vertical="center"/>
    </xf>
    <xf numFmtId="0" fontId="13" fillId="0" borderId="25" xfId="0" applyFont="1" applyBorder="1" applyAlignment="1">
      <alignment horizontal="center" vertical="center"/>
    </xf>
    <xf numFmtId="0" fontId="15" fillId="0" borderId="31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84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0" fontId="22" fillId="0" borderId="0" xfId="0" applyNumberFormat="1" applyFont="1" applyAlignment="1">
      <alignment/>
    </xf>
    <xf numFmtId="0" fontId="21" fillId="0" borderId="32" xfId="0" applyFont="1" applyBorder="1" applyAlignment="1">
      <alignment horizontal="distributed"/>
    </xf>
    <xf numFmtId="0" fontId="21" fillId="0" borderId="33" xfId="0" applyFont="1" applyBorder="1" applyAlignment="1">
      <alignment horizontal="distributed"/>
    </xf>
    <xf numFmtId="0" fontId="24" fillId="0" borderId="34" xfId="0" applyFont="1" applyBorder="1" applyAlignment="1">
      <alignment horizontal="center" vertical="center"/>
    </xf>
    <xf numFmtId="187" fontId="24" fillId="0" borderId="32" xfId="0" applyNumberFormat="1" applyFont="1" applyBorder="1" applyAlignment="1">
      <alignment vertical="center"/>
    </xf>
    <xf numFmtId="187" fontId="24" fillId="0" borderId="33" xfId="0" applyNumberFormat="1" applyFont="1" applyBorder="1" applyAlignment="1">
      <alignment vertical="center"/>
    </xf>
    <xf numFmtId="0" fontId="25" fillId="0" borderId="0" xfId="0" applyFont="1" applyAlignment="1">
      <alignment/>
    </xf>
    <xf numFmtId="0" fontId="24" fillId="0" borderId="35" xfId="0" applyFont="1" applyBorder="1" applyAlignment="1">
      <alignment horizontal="center" vertical="center"/>
    </xf>
    <xf numFmtId="187" fontId="24" fillId="0" borderId="36" xfId="0" applyNumberFormat="1" applyFont="1" applyBorder="1" applyAlignment="1">
      <alignment vertical="center"/>
    </xf>
    <xf numFmtId="187" fontId="24" fillId="0" borderId="37" xfId="0" applyNumberFormat="1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21" fillId="0" borderId="39" xfId="0" applyFont="1" applyBorder="1" applyAlignment="1">
      <alignment vertical="center"/>
    </xf>
    <xf numFmtId="0" fontId="21" fillId="0" borderId="32" xfId="0" applyFont="1" applyBorder="1" applyAlignment="1">
      <alignment horizontal="distributed" vertical="center"/>
    </xf>
    <xf numFmtId="0" fontId="21" fillId="0" borderId="40" xfId="0" applyFont="1" applyBorder="1" applyAlignment="1">
      <alignment horizontal="distributed" vertical="center"/>
    </xf>
    <xf numFmtId="0" fontId="24" fillId="0" borderId="32" xfId="0" applyFont="1" applyBorder="1" applyAlignment="1">
      <alignment vertical="center"/>
    </xf>
    <xf numFmtId="187" fontId="24" fillId="0" borderId="40" xfId="0" applyNumberFormat="1" applyFont="1" applyBorder="1" applyAlignment="1">
      <alignment vertical="center"/>
    </xf>
    <xf numFmtId="0" fontId="24" fillId="0" borderId="36" xfId="0" applyFont="1" applyBorder="1" applyAlignment="1">
      <alignment vertical="center"/>
    </xf>
    <xf numFmtId="187" fontId="24" fillId="0" borderId="41" xfId="0" applyNumberFormat="1" applyFont="1" applyBorder="1" applyAlignment="1">
      <alignment vertical="center"/>
    </xf>
    <xf numFmtId="0" fontId="24" fillId="0" borderId="42" xfId="0" applyFont="1" applyBorder="1" applyAlignment="1">
      <alignment vertical="center"/>
    </xf>
    <xf numFmtId="187" fontId="24" fillId="0" borderId="43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0" fillId="34" borderId="24" xfId="0" applyFill="1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33" borderId="31" xfId="0" applyFill="1" applyBorder="1" applyAlignment="1" applyProtection="1">
      <alignment horizontal="center" vertical="center"/>
      <protection/>
    </xf>
    <xf numFmtId="0" fontId="0" fillId="33" borderId="46" xfId="0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 wrapText="1"/>
      <protection/>
    </xf>
    <xf numFmtId="0" fontId="0" fillId="0" borderId="49" xfId="0" applyFill="1" applyBorder="1" applyAlignment="1" applyProtection="1">
      <alignment horizontal="center" vertical="center"/>
      <protection/>
    </xf>
    <xf numFmtId="0" fontId="0" fillId="33" borderId="31" xfId="0" applyFont="1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0" fillId="11" borderId="18" xfId="0" applyFill="1" applyBorder="1" applyAlignment="1" applyProtection="1">
      <alignment horizontal="center" vertical="center"/>
      <protection locked="0"/>
    </xf>
    <xf numFmtId="0" fontId="0" fillId="19" borderId="18" xfId="0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11" borderId="21" xfId="0" applyFill="1" applyBorder="1" applyAlignment="1" applyProtection="1">
      <alignment horizontal="center" vertical="center"/>
      <protection locked="0"/>
    </xf>
    <xf numFmtId="0" fontId="0" fillId="11" borderId="27" xfId="0" applyFill="1" applyBorder="1" applyAlignment="1" applyProtection="1">
      <alignment horizontal="center" vertical="center"/>
      <protection locked="0"/>
    </xf>
    <xf numFmtId="0" fontId="0" fillId="19" borderId="27" xfId="0" applyFill="1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11" borderId="23" xfId="0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/>
    </xf>
    <xf numFmtId="0" fontId="0" fillId="11" borderId="25" xfId="0" applyFill="1" applyBorder="1" applyAlignment="1" applyProtection="1">
      <alignment horizontal="center" vertical="center"/>
      <protection locked="0"/>
    </xf>
    <xf numFmtId="0" fontId="0" fillId="11" borderId="28" xfId="0" applyFill="1" applyBorder="1" applyAlignment="1" applyProtection="1">
      <alignment horizontal="center" vertical="center"/>
      <protection locked="0"/>
    </xf>
    <xf numFmtId="0" fontId="0" fillId="19" borderId="28" xfId="0" applyFill="1" applyBorder="1" applyAlignment="1" applyProtection="1">
      <alignment horizontal="center" vertical="center"/>
      <protection/>
    </xf>
    <xf numFmtId="0" fontId="0" fillId="33" borderId="28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86" fillId="0" borderId="0" xfId="33" applyFont="1" applyAlignment="1">
      <alignment horizontal="center" vertical="center"/>
      <protection/>
    </xf>
    <xf numFmtId="0" fontId="78" fillId="34" borderId="0" xfId="33" applyFont="1" applyFill="1" applyBorder="1">
      <alignment vertical="center"/>
      <protection/>
    </xf>
    <xf numFmtId="0" fontId="76" fillId="34" borderId="27" xfId="0" applyFont="1" applyFill="1" applyBorder="1" applyAlignment="1" applyProtection="1">
      <alignment horizontal="center" vertical="center"/>
      <protection/>
    </xf>
    <xf numFmtId="0" fontId="0" fillId="35" borderId="50" xfId="0" applyFill="1" applyBorder="1" applyAlignment="1" applyProtection="1">
      <alignment horizontal="center" vertical="center"/>
      <protection/>
    </xf>
    <xf numFmtId="0" fontId="0" fillId="35" borderId="29" xfId="0" applyFill="1" applyBorder="1" applyAlignment="1" applyProtection="1">
      <alignment horizontal="center" vertical="center"/>
      <protection/>
    </xf>
    <xf numFmtId="0" fontId="0" fillId="35" borderId="51" xfId="0" applyFill="1" applyBorder="1" applyAlignment="1" applyProtection="1">
      <alignment horizontal="center" vertical="center"/>
      <protection/>
    </xf>
    <xf numFmtId="0" fontId="0" fillId="8" borderId="22" xfId="0" applyFill="1" applyBorder="1" applyAlignment="1" applyProtection="1">
      <alignment horizontal="center" vertical="center"/>
      <protection/>
    </xf>
    <xf numFmtId="0" fontId="0" fillId="8" borderId="24" xfId="0" applyFill="1" applyBorder="1" applyAlignment="1" applyProtection="1">
      <alignment horizontal="center" vertical="center"/>
      <protection/>
    </xf>
    <xf numFmtId="0" fontId="0" fillId="8" borderId="26" xfId="0" applyFill="1" applyBorder="1" applyAlignment="1" applyProtection="1">
      <alignment horizontal="center" vertical="center"/>
      <protection/>
    </xf>
    <xf numFmtId="0" fontId="82" fillId="0" borderId="0" xfId="0" applyFont="1" applyAlignment="1" applyProtection="1">
      <alignment horizontal="left" vertical="center" wrapText="1"/>
      <protection locked="0"/>
    </xf>
    <xf numFmtId="0" fontId="82" fillId="0" borderId="0" xfId="0" applyFont="1" applyAlignment="1">
      <alignment horizontal="left" vertical="center"/>
    </xf>
    <xf numFmtId="0" fontId="0" fillId="0" borderId="52" xfId="0" applyBorder="1" applyAlignment="1" applyProtection="1">
      <alignment horizontal="center" vertical="top" wrapText="1"/>
      <protection/>
    </xf>
    <xf numFmtId="0" fontId="0" fillId="0" borderId="53" xfId="0" applyBorder="1" applyAlignment="1" applyProtection="1">
      <alignment horizontal="center" vertical="top"/>
      <protection/>
    </xf>
    <xf numFmtId="0" fontId="0" fillId="0" borderId="54" xfId="0" applyBorder="1" applyAlignment="1" applyProtection="1">
      <alignment horizontal="center" vertical="top"/>
      <protection/>
    </xf>
    <xf numFmtId="0" fontId="0" fillId="0" borderId="52" xfId="0" applyBorder="1" applyAlignment="1" applyProtection="1">
      <alignment horizontal="center" vertical="top"/>
      <protection/>
    </xf>
    <xf numFmtId="0" fontId="0" fillId="0" borderId="55" xfId="0" applyBorder="1" applyAlignment="1" applyProtection="1">
      <alignment horizontal="center" vertical="top"/>
      <protection/>
    </xf>
    <xf numFmtId="0" fontId="0" fillId="0" borderId="56" xfId="0" applyBorder="1" applyAlignment="1" applyProtection="1">
      <alignment horizontal="center" vertical="top" wrapText="1"/>
      <protection/>
    </xf>
    <xf numFmtId="0" fontId="0" fillId="0" borderId="54" xfId="0" applyBorder="1" applyAlignment="1" applyProtection="1">
      <alignment horizontal="center" vertical="top" wrapText="1"/>
      <protection/>
    </xf>
    <xf numFmtId="0" fontId="0" fillId="0" borderId="53" xfId="0" applyBorder="1" applyAlignment="1" applyProtection="1">
      <alignment horizontal="center" vertical="top" wrapText="1"/>
      <protection/>
    </xf>
    <xf numFmtId="0" fontId="82" fillId="0" borderId="2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2" fillId="0" borderId="21" xfId="0" applyFont="1" applyBorder="1" applyAlignment="1" applyProtection="1">
      <alignment horizontal="center" vertical="center"/>
      <protection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0" fontId="62" fillId="0" borderId="57" xfId="0" applyFont="1" applyBorder="1" applyAlignment="1" applyProtection="1">
      <alignment horizontal="center" vertical="center"/>
      <protection/>
    </xf>
    <xf numFmtId="0" fontId="62" fillId="0" borderId="58" xfId="0" applyFont="1" applyBorder="1" applyAlignment="1" applyProtection="1">
      <alignment horizontal="center" vertical="center"/>
      <protection/>
    </xf>
    <xf numFmtId="0" fontId="87" fillId="0" borderId="59" xfId="0" applyFont="1" applyBorder="1" applyAlignment="1" applyProtection="1">
      <alignment horizontal="center" vertical="center" wrapText="1"/>
      <protection/>
    </xf>
    <xf numFmtId="0" fontId="87" fillId="0" borderId="57" xfId="0" applyFont="1" applyBorder="1" applyAlignment="1" applyProtection="1">
      <alignment horizontal="center" vertical="center" wrapText="1"/>
      <protection/>
    </xf>
    <xf numFmtId="0" fontId="87" fillId="0" borderId="58" xfId="0" applyFont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top" wrapText="1"/>
      <protection/>
    </xf>
    <xf numFmtId="0" fontId="0" fillId="0" borderId="13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top" wrapText="1"/>
      <protection/>
    </xf>
    <xf numFmtId="0" fontId="0" fillId="0" borderId="61" xfId="0" applyBorder="1" applyAlignment="1" applyProtection="1">
      <alignment horizontal="center" vertical="top"/>
      <protection/>
    </xf>
    <xf numFmtId="0" fontId="0" fillId="0" borderId="62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 wrapText="1"/>
      <protection/>
    </xf>
    <xf numFmtId="0" fontId="62" fillId="0" borderId="44" xfId="0" applyFont="1" applyBorder="1" applyAlignment="1" applyProtection="1">
      <alignment horizontal="center" vertical="center"/>
      <protection locked="0"/>
    </xf>
    <xf numFmtId="0" fontId="62" fillId="0" borderId="45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center" vertical="top" wrapText="1"/>
      <protection/>
    </xf>
    <xf numFmtId="0" fontId="0" fillId="0" borderId="64" xfId="0" applyBorder="1" applyAlignment="1" applyProtection="1">
      <alignment horizontal="center" vertical="top" wrapText="1"/>
      <protection/>
    </xf>
    <xf numFmtId="0" fontId="82" fillId="0" borderId="59" xfId="0" applyFont="1" applyBorder="1" applyAlignment="1" applyProtection="1">
      <alignment horizontal="center" vertical="center" wrapText="1"/>
      <protection/>
    </xf>
    <xf numFmtId="0" fontId="82" fillId="0" borderId="57" xfId="0" applyFont="1" applyBorder="1" applyAlignment="1" applyProtection="1">
      <alignment horizontal="center" vertical="center"/>
      <protection/>
    </xf>
    <xf numFmtId="0" fontId="82" fillId="0" borderId="58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top" wrapText="1"/>
      <protection/>
    </xf>
    <xf numFmtId="0" fontId="62" fillId="0" borderId="22" xfId="0" applyFont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53" xfId="0" applyFill="1" applyBorder="1" applyAlignment="1" applyProtection="1">
      <alignment horizontal="center" vertical="center"/>
      <protection/>
    </xf>
    <xf numFmtId="0" fontId="0" fillId="0" borderId="54" xfId="0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29" xfId="0" applyBorder="1" applyAlignment="1" applyProtection="1">
      <alignment horizontal="center" vertical="top"/>
      <protection/>
    </xf>
    <xf numFmtId="0" fontId="0" fillId="0" borderId="65" xfId="0" applyBorder="1" applyAlignment="1" applyProtection="1">
      <alignment horizontal="center" vertical="top" wrapText="1"/>
      <protection/>
    </xf>
    <xf numFmtId="0" fontId="86" fillId="0" borderId="0" xfId="33" applyFont="1" applyAlignment="1">
      <alignment horizontal="center" vertical="center"/>
      <protection/>
    </xf>
    <xf numFmtId="0" fontId="0" fillId="11" borderId="0" xfId="33" applyFill="1" applyAlignment="1">
      <alignment horizontal="left" vertical="center"/>
      <protection/>
    </xf>
    <xf numFmtId="0" fontId="11" fillId="0" borderId="66" xfId="0" applyFont="1" applyBorder="1" applyAlignment="1">
      <alignment horizontal="center" vertical="distributed"/>
    </xf>
    <xf numFmtId="0" fontId="11" fillId="0" borderId="57" xfId="0" applyFont="1" applyBorder="1" applyAlignment="1">
      <alignment horizontal="center" vertical="distributed"/>
    </xf>
    <xf numFmtId="0" fontId="11" fillId="0" borderId="50" xfId="0" applyFont="1" applyBorder="1" applyAlignment="1">
      <alignment horizontal="center" vertical="distributed"/>
    </xf>
    <xf numFmtId="0" fontId="9" fillId="0" borderId="0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top"/>
    </xf>
    <xf numFmtId="0" fontId="11" fillId="0" borderId="23" xfId="0" applyFont="1" applyBorder="1" applyAlignment="1">
      <alignment horizontal="left" vertical="top"/>
    </xf>
    <xf numFmtId="0" fontId="11" fillId="0" borderId="23" xfId="0" applyFont="1" applyBorder="1" applyAlignment="1">
      <alignment/>
    </xf>
    <xf numFmtId="0" fontId="11" fillId="0" borderId="27" xfId="0" applyFont="1" applyBorder="1" applyAlignment="1">
      <alignment horizontal="distributed"/>
    </xf>
    <xf numFmtId="0" fontId="11" fillId="0" borderId="22" xfId="0" applyFont="1" applyBorder="1" applyAlignment="1">
      <alignment horizontal="distributed"/>
    </xf>
    <xf numFmtId="187" fontId="11" fillId="0" borderId="18" xfId="0" applyNumberFormat="1" applyFont="1" applyBorder="1" applyAlignment="1">
      <alignment horizontal="distributed" vertical="center"/>
    </xf>
    <xf numFmtId="187" fontId="11" fillId="0" borderId="20" xfId="0" applyNumberFormat="1" applyFont="1" applyBorder="1" applyAlignment="1">
      <alignment horizontal="distributed" vertical="center"/>
    </xf>
    <xf numFmtId="187" fontId="11" fillId="0" borderId="29" xfId="0" applyNumberFormat="1" applyFont="1" applyBorder="1" applyAlignment="1">
      <alignment horizontal="distributed" vertical="center"/>
    </xf>
    <xf numFmtId="187" fontId="12" fillId="0" borderId="18" xfId="0" applyNumberFormat="1" applyFont="1" applyBorder="1" applyAlignment="1">
      <alignment horizontal="distributed" vertical="center"/>
    </xf>
    <xf numFmtId="0" fontId="0" fillId="0" borderId="62" xfId="0" applyBorder="1" applyAlignment="1">
      <alignment horizontal="distributed" vertical="center"/>
    </xf>
    <xf numFmtId="0" fontId="11" fillId="0" borderId="68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11" fillId="0" borderId="70" xfId="0" applyFont="1" applyBorder="1" applyAlignment="1">
      <alignment vertical="center"/>
    </xf>
    <xf numFmtId="0" fontId="11" fillId="0" borderId="71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3" xfId="0" applyFont="1" applyBorder="1" applyAlignment="1">
      <alignment vertical="center"/>
    </xf>
    <xf numFmtId="0" fontId="11" fillId="0" borderId="66" xfId="0" applyFont="1" applyBorder="1" applyAlignment="1">
      <alignment horizontal="distributed" vertical="center"/>
    </xf>
    <xf numFmtId="0" fontId="11" fillId="0" borderId="50" xfId="0" applyFont="1" applyBorder="1" applyAlignment="1">
      <alignment horizontal="distributed" vertical="center"/>
    </xf>
    <xf numFmtId="187" fontId="12" fillId="0" borderId="20" xfId="0" applyNumberFormat="1" applyFont="1" applyBorder="1" applyAlignment="1">
      <alignment horizontal="distributed" vertical="center"/>
    </xf>
    <xf numFmtId="0" fontId="0" fillId="0" borderId="62" xfId="0" applyFont="1" applyBorder="1" applyAlignment="1">
      <alignment horizontal="distributed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8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/>
    </xf>
    <xf numFmtId="0" fontId="21" fillId="0" borderId="72" xfId="0" applyFont="1" applyBorder="1" applyAlignment="1">
      <alignment horizontal="left" vertical="top"/>
    </xf>
    <xf numFmtId="0" fontId="21" fillId="0" borderId="34" xfId="0" applyFont="1" applyBorder="1" applyAlignment="1">
      <alignment horizontal="left" vertical="top"/>
    </xf>
    <xf numFmtId="0" fontId="21" fillId="0" borderId="34" xfId="0" applyFont="1" applyBorder="1" applyAlignment="1">
      <alignment/>
    </xf>
    <xf numFmtId="0" fontId="21" fillId="0" borderId="73" xfId="0" applyFont="1" applyBorder="1" applyAlignment="1">
      <alignment horizontal="distributed" vertical="center"/>
    </xf>
    <xf numFmtId="0" fontId="21" fillId="0" borderId="74" xfId="0" applyFont="1" applyBorder="1" applyAlignment="1">
      <alignment horizontal="distributed" vertical="center"/>
    </xf>
    <xf numFmtId="0" fontId="0" fillId="0" borderId="74" xfId="0" applyBorder="1" applyAlignment="1">
      <alignment horizontal="distributed" vertical="center"/>
    </xf>
    <xf numFmtId="0" fontId="0" fillId="0" borderId="75" xfId="0" applyBorder="1" applyAlignment="1">
      <alignment horizontal="distributed" vertical="center"/>
    </xf>
    <xf numFmtId="0" fontId="21" fillId="0" borderId="73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1" fillId="0" borderId="76" xfId="0" applyFont="1" applyBorder="1" applyAlignment="1">
      <alignment horizontal="distributed"/>
    </xf>
    <xf numFmtId="0" fontId="21" fillId="0" borderId="77" xfId="0" applyFont="1" applyBorder="1" applyAlignment="1">
      <alignment horizontal="distributed"/>
    </xf>
    <xf numFmtId="187" fontId="21" fillId="0" borderId="32" xfId="0" applyNumberFormat="1" applyFont="1" applyBorder="1" applyAlignment="1">
      <alignment horizontal="distributed" vertical="center"/>
    </xf>
    <xf numFmtId="187" fontId="21" fillId="0" borderId="40" xfId="0" applyNumberFormat="1" applyFont="1" applyBorder="1" applyAlignment="1">
      <alignment horizontal="distributed" vertical="center"/>
    </xf>
    <xf numFmtId="187" fontId="21" fillId="0" borderId="78" xfId="0" applyNumberFormat="1" applyFont="1" applyBorder="1" applyAlignment="1">
      <alignment horizontal="distributed" vertical="center"/>
    </xf>
    <xf numFmtId="0" fontId="0" fillId="0" borderId="79" xfId="0" applyBorder="1" applyAlignment="1">
      <alignment horizontal="distributed" vertical="center"/>
    </xf>
    <xf numFmtId="0" fontId="21" fillId="0" borderId="80" xfId="0" applyFont="1" applyBorder="1" applyAlignment="1">
      <alignment vertical="center"/>
    </xf>
    <xf numFmtId="0" fontId="21" fillId="0" borderId="81" xfId="0" applyFont="1" applyBorder="1" applyAlignment="1">
      <alignment vertical="center"/>
    </xf>
    <xf numFmtId="0" fontId="21" fillId="0" borderId="72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21" fillId="0" borderId="34" xfId="0" applyFont="1" applyBorder="1" applyAlignment="1">
      <alignment vertical="center"/>
    </xf>
    <xf numFmtId="0" fontId="21" fillId="0" borderId="76" xfId="0" applyFont="1" applyBorder="1" applyAlignment="1">
      <alignment horizontal="distributed" vertical="center"/>
    </xf>
    <xf numFmtId="0" fontId="21" fillId="0" borderId="75" xfId="0" applyFont="1" applyBorder="1" applyAlignment="1">
      <alignment horizontal="distributed" vertical="center"/>
    </xf>
    <xf numFmtId="187" fontId="21" fillId="0" borderId="33" xfId="0" applyNumberFormat="1" applyFont="1" applyBorder="1" applyAlignment="1">
      <alignment horizontal="distributed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57150</xdr:rowOff>
    </xdr:from>
    <xdr:to>
      <xdr:col>1</xdr:col>
      <xdr:colOff>85725</xdr:colOff>
      <xdr:row>10</xdr:row>
      <xdr:rowOff>180975</xdr:rowOff>
    </xdr:to>
    <xdr:sp>
      <xdr:nvSpPr>
        <xdr:cNvPr id="1" name="矩形圖說文字 1"/>
        <xdr:cNvSpPr>
          <a:spLocks/>
        </xdr:cNvSpPr>
      </xdr:nvSpPr>
      <xdr:spPr>
        <a:xfrm>
          <a:off x="38100" y="1771650"/>
          <a:ext cx="981075" cy="657225"/>
        </a:xfrm>
        <a:prstGeom prst="wedgeRectCallout">
          <a:avLst>
            <a:gd name="adj1" fmla="val -34425"/>
            <a:gd name="adj2" fmla="val 160000"/>
          </a:avLst>
        </a:prstGeom>
        <a:gradFill rotWithShape="1">
          <a:gsLst>
            <a:gs pos="0">
              <a:srgbClr val="B1CBE9"/>
            </a:gs>
            <a:gs pos="50000">
              <a:srgbClr val="A3C1E5"/>
            </a:gs>
            <a:gs pos="100000">
              <a:srgbClr val="92B9E4"/>
            </a:gs>
          </a:gsLst>
          <a:lin ang="5400000" scaled="1"/>
        </a:gradFill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整月聘任填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000" b="0" i="0" u="none" baseline="0">
              <a:solidFill>
                <a:srgbClr val="000000"/>
              </a:solidFill>
            </a:rPr>
            <a:t>，破月聘任填當月在職天數。</a:t>
          </a:r>
        </a:p>
      </xdr:txBody>
    </xdr:sp>
    <xdr:clientData/>
  </xdr:twoCellAnchor>
  <xdr:twoCellAnchor>
    <xdr:from>
      <xdr:col>1</xdr:col>
      <xdr:colOff>571500</xdr:colOff>
      <xdr:row>8</xdr:row>
      <xdr:rowOff>47625</xdr:rowOff>
    </xdr:from>
    <xdr:to>
      <xdr:col>2</xdr:col>
      <xdr:colOff>47625</xdr:colOff>
      <xdr:row>10</xdr:row>
      <xdr:rowOff>152400</xdr:rowOff>
    </xdr:to>
    <xdr:sp>
      <xdr:nvSpPr>
        <xdr:cNvPr id="2" name="矩形圖說文字 2"/>
        <xdr:cNvSpPr>
          <a:spLocks/>
        </xdr:cNvSpPr>
      </xdr:nvSpPr>
      <xdr:spPr>
        <a:xfrm>
          <a:off x="1504950" y="1762125"/>
          <a:ext cx="781050" cy="638175"/>
        </a:xfrm>
        <a:prstGeom prst="wedgeRectCallout">
          <a:avLst>
            <a:gd name="adj1" fmla="val -31810"/>
            <a:gd name="adj2" fmla="val 190856"/>
          </a:avLst>
        </a:prstGeom>
        <a:gradFill rotWithShape="1">
          <a:gsLst>
            <a:gs pos="0">
              <a:srgbClr val="B1CBE9"/>
            </a:gs>
            <a:gs pos="50000">
              <a:srgbClr val="A3C1E5"/>
            </a:gs>
            <a:gs pos="100000">
              <a:srgbClr val="92B9E4"/>
            </a:gs>
          </a:gsLst>
          <a:lin ang="5400000" scaled="1"/>
        </a:gradFill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工作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</a:rPr>
            <a:t>天的薪資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514350"/>
          <a:ext cx="685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9525</xdr:rowOff>
    </xdr:from>
    <xdr:ext cx="552450" cy="142875"/>
    <xdr:sp>
      <xdr:nvSpPr>
        <xdr:cNvPr id="2" name="Text Box 2"/>
        <xdr:cNvSpPr txBox="1">
          <a:spLocks noChangeArrowheads="1"/>
        </xdr:cNvSpPr>
      </xdr:nvSpPr>
      <xdr:spPr>
        <a:xfrm>
          <a:off x="200025" y="514350"/>
          <a:ext cx="552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476250" cy="161925"/>
    <xdr:sp>
      <xdr:nvSpPr>
        <xdr:cNvPr id="3" name="Text Box 3"/>
        <xdr:cNvSpPr txBox="1">
          <a:spLocks noChangeArrowheads="1"/>
        </xdr:cNvSpPr>
      </xdr:nvSpPr>
      <xdr:spPr>
        <a:xfrm>
          <a:off x="0" y="800100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36</xdr:row>
      <xdr:rowOff>19050</xdr:rowOff>
    </xdr:from>
    <xdr:to>
      <xdr:col>1</xdr:col>
      <xdr:colOff>9525</xdr:colOff>
      <xdr:row>39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5019675"/>
          <a:ext cx="685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190500</xdr:colOff>
      <xdr:row>36</xdr:row>
      <xdr:rowOff>9525</xdr:rowOff>
    </xdr:from>
    <xdr:ext cx="476250" cy="142875"/>
    <xdr:sp>
      <xdr:nvSpPr>
        <xdr:cNvPr id="5" name="Text Box 5"/>
        <xdr:cNvSpPr txBox="1">
          <a:spLocks noChangeArrowheads="1"/>
        </xdr:cNvSpPr>
      </xdr:nvSpPr>
      <xdr:spPr>
        <a:xfrm>
          <a:off x="190500" y="5010150"/>
          <a:ext cx="476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476250" cy="161925"/>
    <xdr:sp>
      <xdr:nvSpPr>
        <xdr:cNvPr id="6" name="Text Box 6"/>
        <xdr:cNvSpPr txBox="1">
          <a:spLocks noChangeArrowheads="1"/>
        </xdr:cNvSpPr>
      </xdr:nvSpPr>
      <xdr:spPr>
        <a:xfrm>
          <a:off x="0" y="5305425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投保日數</a:t>
          </a:r>
        </a:p>
      </xdr:txBody>
    </xdr:sp>
    <xdr:clientData/>
  </xdr:oneCellAnchor>
  <xdr:oneCellAnchor>
    <xdr:from>
      <xdr:col>0</xdr:col>
      <xdr:colOff>200025</xdr:colOff>
      <xdr:row>2</xdr:row>
      <xdr:rowOff>9525</xdr:rowOff>
    </xdr:from>
    <xdr:ext cx="552450" cy="142875"/>
    <xdr:sp>
      <xdr:nvSpPr>
        <xdr:cNvPr id="7" name="Text Box 7"/>
        <xdr:cNvSpPr txBox="1">
          <a:spLocks noChangeArrowheads="1"/>
        </xdr:cNvSpPr>
      </xdr:nvSpPr>
      <xdr:spPr>
        <a:xfrm>
          <a:off x="200025" y="514350"/>
          <a:ext cx="552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twoCellAnchor>
    <xdr:from>
      <xdr:col>0</xdr:col>
      <xdr:colOff>66675</xdr:colOff>
      <xdr:row>69</xdr:row>
      <xdr:rowOff>28575</xdr:rowOff>
    </xdr:from>
    <xdr:to>
      <xdr:col>27</xdr:col>
      <xdr:colOff>266700</xdr:colOff>
      <xdr:row>75</xdr:row>
      <xdr:rowOff>190500</xdr:rowOff>
    </xdr:to>
    <xdr:sp>
      <xdr:nvSpPr>
        <xdr:cNvPr id="8" name="文字方塊 8"/>
        <xdr:cNvSpPr txBox="1">
          <a:spLocks noChangeArrowheads="1"/>
        </xdr:cNvSpPr>
      </xdr:nvSpPr>
      <xdr:spPr>
        <a:xfrm>
          <a:off x="66675" y="9486900"/>
          <a:ext cx="1301115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勞工保險條例第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條第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款至第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款及第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條第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款至第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款規定之被保險人同時符合就業保險法第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條規定者，適用本表負擔保險費。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勞工保險普通事故保險費率自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110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日起由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調整為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11.5%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，適用就業保險法之勞工保險被保險人，其勞工保險普通事故保險費率依該法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條第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項規定調降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，亦即表列保險費金額係依現行勞工保險普通事故保險費率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10.5%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，就業保險費率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，按被保險人負擔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，投保單位負擔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70%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之比例計算。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本表投保薪資等級金額錄自勞動部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109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勞動保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字第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1090140493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號令修正發布之「勞工保險投保薪資分級表」。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有關被保險人與投保單位應負擔之勞工保險普通事故保險費、職業災害保險費及就業保險費詳細金額，請利用本局網站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(www.bli.gov.tw)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首頁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大家常用的服務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常用書表下載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保險費分擔表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一般單位保險費分擔金額表查詢，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或利用便民服務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簡易試算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勞保、就保個人保險費試算項下查詢。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9525</xdr:colOff>
      <xdr:row>5</xdr:row>
      <xdr:rowOff>9525</xdr:rowOff>
    </xdr:to>
    <xdr:sp>
      <xdr:nvSpPr>
        <xdr:cNvPr id="9" name="Line 1"/>
        <xdr:cNvSpPr>
          <a:spLocks/>
        </xdr:cNvSpPr>
      </xdr:nvSpPr>
      <xdr:spPr>
        <a:xfrm>
          <a:off x="0" y="514350"/>
          <a:ext cx="685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9525</xdr:rowOff>
    </xdr:from>
    <xdr:ext cx="561975" cy="161925"/>
    <xdr:sp>
      <xdr:nvSpPr>
        <xdr:cNvPr id="10" name="Text Box 2"/>
        <xdr:cNvSpPr txBox="1">
          <a:spLocks noChangeArrowheads="1"/>
        </xdr:cNvSpPr>
      </xdr:nvSpPr>
      <xdr:spPr>
        <a:xfrm>
          <a:off x="200025" y="51435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476250" cy="161925"/>
    <xdr:sp>
      <xdr:nvSpPr>
        <xdr:cNvPr id="11" name="Text Box 3"/>
        <xdr:cNvSpPr txBox="1">
          <a:spLocks noChangeArrowheads="1"/>
        </xdr:cNvSpPr>
      </xdr:nvSpPr>
      <xdr:spPr>
        <a:xfrm>
          <a:off x="0" y="800100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36</xdr:row>
      <xdr:rowOff>19050</xdr:rowOff>
    </xdr:from>
    <xdr:to>
      <xdr:col>1</xdr:col>
      <xdr:colOff>9525</xdr:colOff>
      <xdr:row>39</xdr:row>
      <xdr:rowOff>9525</xdr:rowOff>
    </xdr:to>
    <xdr:sp>
      <xdr:nvSpPr>
        <xdr:cNvPr id="12" name="Line 4"/>
        <xdr:cNvSpPr>
          <a:spLocks/>
        </xdr:cNvSpPr>
      </xdr:nvSpPr>
      <xdr:spPr>
        <a:xfrm>
          <a:off x="0" y="5019675"/>
          <a:ext cx="685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190500</xdr:colOff>
      <xdr:row>36</xdr:row>
      <xdr:rowOff>9525</xdr:rowOff>
    </xdr:from>
    <xdr:ext cx="476250" cy="161925"/>
    <xdr:sp>
      <xdr:nvSpPr>
        <xdr:cNvPr id="13" name="Text Box 5"/>
        <xdr:cNvSpPr txBox="1">
          <a:spLocks noChangeArrowheads="1"/>
        </xdr:cNvSpPr>
      </xdr:nvSpPr>
      <xdr:spPr>
        <a:xfrm>
          <a:off x="190500" y="5010150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476250" cy="161925"/>
    <xdr:sp>
      <xdr:nvSpPr>
        <xdr:cNvPr id="14" name="Text Box 6"/>
        <xdr:cNvSpPr txBox="1">
          <a:spLocks noChangeArrowheads="1"/>
        </xdr:cNvSpPr>
      </xdr:nvSpPr>
      <xdr:spPr>
        <a:xfrm>
          <a:off x="0" y="5305425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投保日數</a:t>
          </a:r>
        </a:p>
      </xdr:txBody>
    </xdr:sp>
    <xdr:clientData/>
  </xdr:oneCellAnchor>
  <xdr:oneCellAnchor>
    <xdr:from>
      <xdr:col>0</xdr:col>
      <xdr:colOff>200025</xdr:colOff>
      <xdr:row>2</xdr:row>
      <xdr:rowOff>9525</xdr:rowOff>
    </xdr:from>
    <xdr:ext cx="561975" cy="161925"/>
    <xdr:sp>
      <xdr:nvSpPr>
        <xdr:cNvPr id="15" name="Text Box 7"/>
        <xdr:cNvSpPr txBox="1">
          <a:spLocks noChangeArrowheads="1"/>
        </xdr:cNvSpPr>
      </xdr:nvSpPr>
      <xdr:spPr>
        <a:xfrm>
          <a:off x="200025" y="51435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twoCellAnchor>
    <xdr:from>
      <xdr:col>0</xdr:col>
      <xdr:colOff>66675</xdr:colOff>
      <xdr:row>68</xdr:row>
      <xdr:rowOff>114300</xdr:rowOff>
    </xdr:from>
    <xdr:to>
      <xdr:col>27</xdr:col>
      <xdr:colOff>381000</xdr:colOff>
      <xdr:row>75</xdr:row>
      <xdr:rowOff>123825</xdr:rowOff>
    </xdr:to>
    <xdr:sp>
      <xdr:nvSpPr>
        <xdr:cNvPr id="16" name="文字方塊 16"/>
        <xdr:cNvSpPr txBox="1">
          <a:spLocks noChangeArrowheads="1"/>
        </xdr:cNvSpPr>
      </xdr:nvSpPr>
      <xdr:spPr>
        <a:xfrm>
          <a:off x="66675" y="9439275"/>
          <a:ext cx="1312545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勞工保險條例第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條第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款至第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款及第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條第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款至第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款規定之被保險人同時符合就業保險法第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條規定者，適用本表負擔保險費。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勞工保險普通事故保險費率自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110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日起由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調整為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11.5%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，適用就業保險法之勞工保險被保險人，其勞工保險普通事故保險費率依該法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條第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項規定調降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，亦即表列保險費金額係依現行勞工保險普通事故保險費率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10.5%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，就業保險費率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，按被保險人負擔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，投保單位負擔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70%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之比例計算。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本表投保薪資等級金額錄自勞動部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110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勞動保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字第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1100140783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號令修正發布之「勞工保險投保薪資分級表」。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有關被保險人與投保單位應負擔之勞工保險普通事故保險費、職業災害保險費及就業保險費詳細金額，請利用本局網站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(www.bli.gov.tw)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首頁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大家常用的服務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常用書表下載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保險費分擔表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一般單位保險費分擔金額表查詢，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或利用便民服務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簡易試算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勞保、就保個人保險費試算項下查詢。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676275" cy="4572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9525</xdr:rowOff>
    </xdr:from>
    <xdr:ext cx="552450" cy="142875"/>
    <xdr:sp>
      <xdr:nvSpPr>
        <xdr:cNvPr id="2" name="Text Box 2"/>
        <xdr:cNvSpPr txBox="1">
          <a:spLocks noChangeArrowheads="1"/>
        </xdr:cNvSpPr>
      </xdr:nvSpPr>
      <xdr:spPr>
        <a:xfrm>
          <a:off x="200025" y="533400"/>
          <a:ext cx="552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476250" cy="161925"/>
    <xdr:sp>
      <xdr:nvSpPr>
        <xdr:cNvPr id="3" name="Text Box 3"/>
        <xdr:cNvSpPr txBox="1">
          <a:spLocks noChangeArrowheads="1"/>
        </xdr:cNvSpPr>
      </xdr:nvSpPr>
      <xdr:spPr>
        <a:xfrm>
          <a:off x="0" y="828675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36</xdr:row>
      <xdr:rowOff>9525</xdr:rowOff>
    </xdr:from>
    <xdr:to>
      <xdr:col>1</xdr:col>
      <xdr:colOff>9525</xdr:colOff>
      <xdr:row>39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5029200"/>
          <a:ext cx="685800" cy="4572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190500</xdr:colOff>
      <xdr:row>36</xdr:row>
      <xdr:rowOff>9525</xdr:rowOff>
    </xdr:from>
    <xdr:ext cx="485775" cy="142875"/>
    <xdr:sp>
      <xdr:nvSpPr>
        <xdr:cNvPr id="5" name="Text Box 5"/>
        <xdr:cNvSpPr txBox="1">
          <a:spLocks noChangeArrowheads="1"/>
        </xdr:cNvSpPr>
      </xdr:nvSpPr>
      <xdr:spPr>
        <a:xfrm>
          <a:off x="190500" y="5029200"/>
          <a:ext cx="485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476250" cy="161925"/>
    <xdr:sp>
      <xdr:nvSpPr>
        <xdr:cNvPr id="6" name="Text Box 6"/>
        <xdr:cNvSpPr txBox="1">
          <a:spLocks noChangeArrowheads="1"/>
        </xdr:cNvSpPr>
      </xdr:nvSpPr>
      <xdr:spPr>
        <a:xfrm>
          <a:off x="0" y="5324475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投保日數</a:t>
          </a:r>
        </a:p>
      </xdr:txBody>
    </xdr:sp>
    <xdr:clientData/>
  </xdr:oneCellAnchor>
  <xdr:twoCellAnchor>
    <xdr:from>
      <xdr:col>0</xdr:col>
      <xdr:colOff>19050</xdr:colOff>
      <xdr:row>69</xdr:row>
      <xdr:rowOff>9525</xdr:rowOff>
    </xdr:from>
    <xdr:to>
      <xdr:col>28</xdr:col>
      <xdr:colOff>257175</xdr:colOff>
      <xdr:row>75</xdr:row>
      <xdr:rowOff>19050</xdr:rowOff>
    </xdr:to>
    <xdr:sp>
      <xdr:nvSpPr>
        <xdr:cNvPr id="7" name="文字方塊 7"/>
        <xdr:cNvSpPr txBox="1">
          <a:spLocks noChangeArrowheads="1"/>
        </xdr:cNvSpPr>
      </xdr:nvSpPr>
      <xdr:spPr>
        <a:xfrm>
          <a:off x="19050" y="9486900"/>
          <a:ext cx="135159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勞工保險條例第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條第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項第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款至第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款及第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條第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項第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款至第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款規定之被保險人，但不適用就業保險者，適用本表負擔保險費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。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勞工保險普通事故保險費率自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110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日起由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％調整為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11.5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％，非適用就業保險法之勞工保險被保險人，其勞工普通事故保險費率依行政院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91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日院臺勞字第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0910061906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號函規定調降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1%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，亦即表列保險費金額係依現行勞工保險普通事故保險費率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10.5%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，按被保險人負擔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20%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，投保單位負擔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70%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之比例計算。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本表投保薪資等級金額錄自勞動部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109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日勞動保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字第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1090140493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號令修正發布之「勞工保險投保薪資分級表」。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有關被保險人與投保單位應負擔之勞工保險普通事故保險費、職業災害保險費及就業保險費詳細金額，請利用本局網站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(www.bli.gov.tw)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首頁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大家常用的服務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常用書表下載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保險費分擔表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一般單位保險費分擔金額表查詢，或利用便民服務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簡易試算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勞保、就保個人保險費試算項下查詢。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5</xdr:row>
      <xdr:rowOff>9525</xdr:rowOff>
    </xdr:to>
    <xdr:sp>
      <xdr:nvSpPr>
        <xdr:cNvPr id="8" name="Line 1"/>
        <xdr:cNvSpPr>
          <a:spLocks/>
        </xdr:cNvSpPr>
      </xdr:nvSpPr>
      <xdr:spPr>
        <a:xfrm>
          <a:off x="9525" y="533400"/>
          <a:ext cx="676275" cy="4572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9525</xdr:rowOff>
    </xdr:from>
    <xdr:ext cx="561975" cy="161925"/>
    <xdr:sp>
      <xdr:nvSpPr>
        <xdr:cNvPr id="9" name="Text Box 2"/>
        <xdr:cNvSpPr txBox="1">
          <a:spLocks noChangeArrowheads="1"/>
        </xdr:cNvSpPr>
      </xdr:nvSpPr>
      <xdr:spPr>
        <a:xfrm>
          <a:off x="200025" y="53340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476250" cy="161925"/>
    <xdr:sp>
      <xdr:nvSpPr>
        <xdr:cNvPr id="10" name="Text Box 3"/>
        <xdr:cNvSpPr txBox="1">
          <a:spLocks noChangeArrowheads="1"/>
        </xdr:cNvSpPr>
      </xdr:nvSpPr>
      <xdr:spPr>
        <a:xfrm>
          <a:off x="0" y="828675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36</xdr:row>
      <xdr:rowOff>9525</xdr:rowOff>
    </xdr:from>
    <xdr:to>
      <xdr:col>1</xdr:col>
      <xdr:colOff>9525</xdr:colOff>
      <xdr:row>39</xdr:row>
      <xdr:rowOff>9525</xdr:rowOff>
    </xdr:to>
    <xdr:sp>
      <xdr:nvSpPr>
        <xdr:cNvPr id="11" name="Line 4"/>
        <xdr:cNvSpPr>
          <a:spLocks/>
        </xdr:cNvSpPr>
      </xdr:nvSpPr>
      <xdr:spPr>
        <a:xfrm>
          <a:off x="0" y="5029200"/>
          <a:ext cx="685800" cy="4572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190500</xdr:colOff>
      <xdr:row>36</xdr:row>
      <xdr:rowOff>9525</xdr:rowOff>
    </xdr:from>
    <xdr:ext cx="485775" cy="161925"/>
    <xdr:sp>
      <xdr:nvSpPr>
        <xdr:cNvPr id="12" name="Text Box 5"/>
        <xdr:cNvSpPr txBox="1">
          <a:spLocks noChangeArrowheads="1"/>
        </xdr:cNvSpPr>
      </xdr:nvSpPr>
      <xdr:spPr>
        <a:xfrm>
          <a:off x="190500" y="5029200"/>
          <a:ext cx="485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476250" cy="161925"/>
    <xdr:sp>
      <xdr:nvSpPr>
        <xdr:cNvPr id="13" name="Text Box 6"/>
        <xdr:cNvSpPr txBox="1">
          <a:spLocks noChangeArrowheads="1"/>
        </xdr:cNvSpPr>
      </xdr:nvSpPr>
      <xdr:spPr>
        <a:xfrm>
          <a:off x="0" y="5324475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投保日數</a:t>
          </a:r>
        </a:p>
      </xdr:txBody>
    </xdr:sp>
    <xdr:clientData/>
  </xdr:oneCellAnchor>
  <xdr:twoCellAnchor>
    <xdr:from>
      <xdr:col>0</xdr:col>
      <xdr:colOff>19050</xdr:colOff>
      <xdr:row>69</xdr:row>
      <xdr:rowOff>9525</xdr:rowOff>
    </xdr:from>
    <xdr:to>
      <xdr:col>28</xdr:col>
      <xdr:colOff>257175</xdr:colOff>
      <xdr:row>75</xdr:row>
      <xdr:rowOff>19050</xdr:rowOff>
    </xdr:to>
    <xdr:sp>
      <xdr:nvSpPr>
        <xdr:cNvPr id="14" name="文字方塊 14"/>
        <xdr:cNvSpPr txBox="1">
          <a:spLocks noChangeArrowheads="1"/>
        </xdr:cNvSpPr>
      </xdr:nvSpPr>
      <xdr:spPr>
        <a:xfrm>
          <a:off x="19050" y="9486900"/>
          <a:ext cx="135159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勞工保險條例第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條第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項第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款至第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款及第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條第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項第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款至第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款規定之被保險人，但不適用就業保險者，適用本表負擔保險費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。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勞工保險普通事故保險費率自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110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日起由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％調整為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11.5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％，非適用就業保險法之勞工保險被保險人，其勞工普通事故保險費率依行政院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91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日院臺勞字第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0910061906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號函規定調降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1%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，亦即表列保險費金額係依現行勞工保險普通事故保險費率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10.5%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，按被保險人負擔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20%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，投保單位負擔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70%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之比例計算。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本表投保薪資等級金額錄自勞動部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110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24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日勞動保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字第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1100140783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號令修正發布之「勞工保險投保薪資分級表」。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有關被保險人與投保單位應負擔之勞工保險普通事故保險費、職業災害保險費及就業保險費詳細金額，請利用本局網站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(www.bli.gov.tw)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首頁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大家常用的服務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常用書表下載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保險費分擔表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一般單位保險費分擔金額表查詢，或利用便民服務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簡易試算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勞保、就保個人保險費試算項下查詢。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bli.gov.tw/0014162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38"/>
  <sheetViews>
    <sheetView zoomScale="80" zoomScaleNormal="80" zoomScalePageLayoutView="0" workbookViewId="0" topLeftCell="A1">
      <selection activeCell="E19" sqref="E19"/>
    </sheetView>
  </sheetViews>
  <sheetFormatPr defaultColWidth="9.00390625" defaultRowHeight="15.75"/>
  <cols>
    <col min="1" max="1" width="14.625" style="6" customWidth="1"/>
    <col min="2" max="2" width="8.875" style="6" customWidth="1"/>
    <col min="3" max="3" width="17.125" style="6" customWidth="1"/>
    <col min="4" max="5" width="13.625" style="6" customWidth="1"/>
    <col min="6" max="6" width="11.25390625" style="6" customWidth="1"/>
    <col min="7" max="7" width="9.50390625" style="6" customWidth="1"/>
    <col min="8" max="8" width="9.00390625" style="1" customWidth="1"/>
    <col min="9" max="9" width="10.00390625" style="1" customWidth="1"/>
    <col min="10" max="10" width="9.00390625" style="1" customWidth="1"/>
    <col min="11" max="11" width="10.875" style="1" customWidth="1"/>
    <col min="12" max="12" width="10.75390625" style="1" customWidth="1"/>
    <col min="13" max="13" width="9.50390625" style="1" customWidth="1"/>
    <col min="14" max="14" width="10.875" style="1" bestFit="1" customWidth="1"/>
    <col min="15" max="15" width="10.875" style="1" customWidth="1"/>
    <col min="16" max="18" width="7.875" style="1" customWidth="1"/>
    <col min="19" max="19" width="9.00390625" style="1" customWidth="1"/>
    <col min="20" max="16384" width="9.00390625" style="1" customWidth="1"/>
  </cols>
  <sheetData>
    <row r="1" spans="1:19" ht="31.5" customHeight="1">
      <c r="A1" s="222" t="s">
        <v>34</v>
      </c>
      <c r="B1" s="223"/>
      <c r="C1" s="224"/>
      <c r="D1" s="225" t="s">
        <v>33</v>
      </c>
      <c r="E1" s="225"/>
      <c r="F1" s="225"/>
      <c r="G1" s="225"/>
      <c r="H1" s="225"/>
      <c r="I1" s="225"/>
      <c r="J1" s="225"/>
      <c r="K1" s="225"/>
      <c r="L1" s="225"/>
      <c r="M1" s="226"/>
      <c r="N1" s="227" t="s">
        <v>78</v>
      </c>
      <c r="O1" s="228"/>
      <c r="P1" s="228"/>
      <c r="Q1" s="228"/>
      <c r="R1" s="228"/>
      <c r="S1" s="229"/>
    </row>
    <row r="2" spans="1:19" ht="35.25" customHeight="1" thickBot="1">
      <c r="A2" s="230" t="s">
        <v>18</v>
      </c>
      <c r="B2" s="231"/>
      <c r="C2" s="232"/>
      <c r="D2" s="218" t="s">
        <v>76</v>
      </c>
      <c r="E2" s="218"/>
      <c r="F2" s="218"/>
      <c r="G2" s="217"/>
      <c r="H2" s="211" t="s">
        <v>5</v>
      </c>
      <c r="I2" s="212"/>
      <c r="J2" s="212"/>
      <c r="K2" s="213"/>
      <c r="L2" s="214" t="s">
        <v>8</v>
      </c>
      <c r="M2" s="215"/>
      <c r="N2" s="216" t="s">
        <v>65</v>
      </c>
      <c r="O2" s="217"/>
      <c r="P2" s="211" t="s">
        <v>12</v>
      </c>
      <c r="Q2" s="212"/>
      <c r="R2" s="218" t="s">
        <v>13</v>
      </c>
      <c r="S2" s="215"/>
    </row>
    <row r="3" spans="1:19" ht="61.5" customHeight="1" thickBot="1">
      <c r="A3" s="166" t="s">
        <v>134</v>
      </c>
      <c r="B3" s="167" t="s">
        <v>124</v>
      </c>
      <c r="C3" s="167" t="s">
        <v>125</v>
      </c>
      <c r="D3" s="168" t="s">
        <v>38</v>
      </c>
      <c r="E3" s="168" t="s">
        <v>135</v>
      </c>
      <c r="F3" s="168" t="s">
        <v>4</v>
      </c>
      <c r="G3" s="169" t="s">
        <v>9</v>
      </c>
      <c r="H3" s="170" t="s">
        <v>0</v>
      </c>
      <c r="I3" s="171" t="s">
        <v>122</v>
      </c>
      <c r="J3" s="172" t="s">
        <v>1</v>
      </c>
      <c r="K3" s="173" t="s">
        <v>2</v>
      </c>
      <c r="L3" s="174" t="s">
        <v>3</v>
      </c>
      <c r="M3" s="167" t="s">
        <v>71</v>
      </c>
      <c r="N3" s="175" t="s">
        <v>66</v>
      </c>
      <c r="O3" s="176" t="s">
        <v>3</v>
      </c>
      <c r="P3" s="177" t="s">
        <v>11</v>
      </c>
      <c r="Q3" s="172" t="s">
        <v>72</v>
      </c>
      <c r="R3" s="177" t="s">
        <v>11</v>
      </c>
      <c r="S3" s="178" t="s">
        <v>72</v>
      </c>
    </row>
    <row r="4" spans="1:19" ht="16.5">
      <c r="A4" s="183">
        <v>1</v>
      </c>
      <c r="B4" s="184">
        <v>168</v>
      </c>
      <c r="C4" s="185">
        <f>B4*47</f>
        <v>7896</v>
      </c>
      <c r="D4" s="186">
        <f>VLOOKUP(C4,'111級距'!A$10:C$36,3,TRUE)</f>
        <v>11100</v>
      </c>
      <c r="E4" s="186">
        <f>VLOOKUP(C4,'111級距'!$J$23:$L$46,3,TRUE)</f>
        <v>25250</v>
      </c>
      <c r="F4" s="186">
        <f>VLOOKUP(C4,'111級距'!D$3:F$63,3,TRUE)</f>
        <v>8700</v>
      </c>
      <c r="G4" s="186">
        <f>VLOOKUP(C4,'111級距'!G$20:I$68,3,TRUE)</f>
        <v>25250</v>
      </c>
      <c r="H4" s="187">
        <f>ROUND(D4*'111級距'!$P$6*0.7*A4/30,0)+ROUND(D4*'111級距'!$P$7*0.7*A4/30,0)</f>
        <v>30</v>
      </c>
      <c r="I4" s="219" t="s">
        <v>123</v>
      </c>
      <c r="J4" s="188">
        <f>ROUND(F4*'111級距'!$P$2*A4/30,0)</f>
        <v>17</v>
      </c>
      <c r="K4" s="202">
        <f>ROUND(E4*'111級距'!$P$4*A4/30,0)</f>
        <v>1</v>
      </c>
      <c r="L4" s="187">
        <f>ROUND(D4*'111級距'!$P$6*0.2*A4/30,0)+ROUND(D4*'111級距'!$P$7*0.2*A4/30,0)</f>
        <v>9</v>
      </c>
      <c r="M4" s="188">
        <v>0</v>
      </c>
      <c r="N4" s="187">
        <f>ROUND(D4*'111級距'!$P$6*0.7*A4/30,0)</f>
        <v>27</v>
      </c>
      <c r="O4" s="187">
        <f>ROUND(D4*'111級距'!$P$6*0.2*A4/30,0)</f>
        <v>8</v>
      </c>
      <c r="P4" s="186">
        <f>ROUND(D4*'111級距'!$P$6*0.2*A4/30*0.25,0)+ROUND(D4*'111級距'!$P$7*0.2*A4/30*0.25,0)</f>
        <v>2</v>
      </c>
      <c r="Q4" s="188">
        <f>ROUND(L4-P4,0)</f>
        <v>7</v>
      </c>
      <c r="R4" s="186">
        <f>ROUND(D4*'111級距'!$P$6*0.2*A4/30*0.5,0)+ROUND(D4*'111級距'!$P$7*0.2*A4/30*0.5,0)</f>
        <v>4</v>
      </c>
      <c r="S4" s="189">
        <f aca="true" t="shared" si="0" ref="S4:S33">ROUND(L4-R4,0)</f>
        <v>5</v>
      </c>
    </row>
    <row r="5" spans="1:19" ht="16.5">
      <c r="A5" s="190">
        <v>2</v>
      </c>
      <c r="B5" s="179">
        <v>168</v>
      </c>
      <c r="C5" s="180">
        <f>B5*47</f>
        <v>7896</v>
      </c>
      <c r="D5" s="181">
        <f>VLOOKUP(C5,'111級距'!A$10:C$36,3,TRUE)</f>
        <v>11100</v>
      </c>
      <c r="E5" s="181">
        <f>VLOOKUP(C5,'111級距'!$J$23:$L$46,3,TRUE)</f>
        <v>25250</v>
      </c>
      <c r="F5" s="181">
        <f>VLOOKUP(C5,'111級距'!D$3:F$63,3,TRUE)</f>
        <v>8700</v>
      </c>
      <c r="G5" s="181">
        <f>VLOOKUP(C5,'111級距'!G$20:I$68,3,TRUE)</f>
        <v>25250</v>
      </c>
      <c r="H5" s="182">
        <f>ROUND(D5*'111級距'!$P$6*0.7*A5/30,0)+ROUND(D5*'111級距'!$P$7*0.7*A5/30,0)</f>
        <v>59</v>
      </c>
      <c r="I5" s="220"/>
      <c r="J5" s="199">
        <f>ROUND(F5*'111級距'!$P$2*A5/30,0)</f>
        <v>35</v>
      </c>
      <c r="K5" s="199">
        <f>ROUND(E5*'111級距'!$P$4*A5/30,0)</f>
        <v>2</v>
      </c>
      <c r="L5" s="182">
        <f>ROUND(D5*'111級距'!$P$6*0.2*A5/30,0)+ROUND(D5*'111級距'!$P$7*0.2*A5/30,0)</f>
        <v>17</v>
      </c>
      <c r="M5" s="199">
        <v>0</v>
      </c>
      <c r="N5" s="182">
        <f>ROUND(D5*'111級距'!$P$6*0.7*A5/30,0)</f>
        <v>54</v>
      </c>
      <c r="O5" s="182">
        <f>ROUND(D5*'111級距'!$P$6*0.2*A5/30,0)</f>
        <v>16</v>
      </c>
      <c r="P5" s="181">
        <f>ROUND(D5*'111級距'!$P$6*0.2*A5/30*0.25,0)+ROUND(D5*'111級距'!$P$7*0.2*A5/30*0.25,0)</f>
        <v>4</v>
      </c>
      <c r="Q5" s="199">
        <f aca="true" t="shared" si="1" ref="Q5:Q33">ROUND(L5-P5,0)</f>
        <v>13</v>
      </c>
      <c r="R5" s="181">
        <f>ROUND(D5*'111級距'!$P$6*0.2*A5/30*0.5,0)+ROUND(D5*'111級距'!$P$7*0.2*A5/30*0.5,0)</f>
        <v>9</v>
      </c>
      <c r="S5" s="191">
        <f t="shared" si="0"/>
        <v>8</v>
      </c>
    </row>
    <row r="6" spans="1:19" ht="16.5">
      <c r="A6" s="190">
        <v>3</v>
      </c>
      <c r="B6" s="179">
        <v>168</v>
      </c>
      <c r="C6" s="180">
        <f aca="true" t="shared" si="2" ref="C6:C33">B6*47</f>
        <v>7896</v>
      </c>
      <c r="D6" s="181">
        <f>VLOOKUP(C6,'111級距'!A$10:C$36,3,TRUE)</f>
        <v>11100</v>
      </c>
      <c r="E6" s="181">
        <f>VLOOKUP(C6,'111級距'!$J$23:$L$46,3,TRUE)</f>
        <v>25250</v>
      </c>
      <c r="F6" s="181">
        <f>VLOOKUP(C6,'111級距'!D$3:F$63,3,TRUE)</f>
        <v>8700</v>
      </c>
      <c r="G6" s="181">
        <f>VLOOKUP(C6,'111級距'!G$20:I$68,3,TRUE)</f>
        <v>25250</v>
      </c>
      <c r="H6" s="182">
        <f>ROUND(D6*'111級距'!$P$6*0.7*A6/30,0)+ROUND(D6*'111級距'!$P$7*0.7*A6/30,0)</f>
        <v>90</v>
      </c>
      <c r="I6" s="220"/>
      <c r="J6" s="199">
        <f>ROUND(F6*'111級距'!$P$2*A6/30,0)</f>
        <v>52</v>
      </c>
      <c r="K6" s="199">
        <f>ROUND(E6*'111級距'!$P$4*A6/30,0)</f>
        <v>3</v>
      </c>
      <c r="L6" s="182">
        <f>ROUND(D6*'111級距'!$P$6*0.2*A6/30,0)+ROUND(D6*'111級距'!$P$7*0.2*A6/30,0)</f>
        <v>25</v>
      </c>
      <c r="M6" s="199">
        <v>0</v>
      </c>
      <c r="N6" s="182">
        <f>ROUND(D6*'111級距'!$P$6*0.7*A6/30,0)</f>
        <v>82</v>
      </c>
      <c r="O6" s="182">
        <f>ROUND(D6*'111級距'!$P$6*0.2*A6/30,0)</f>
        <v>23</v>
      </c>
      <c r="P6" s="181">
        <f>ROUND(D6*'111級距'!$P$6*0.2*A6/30*0.25,0)+ROUND(D6*'111級距'!$P$7*0.2*A6/30*0.25,0)</f>
        <v>7</v>
      </c>
      <c r="Q6" s="199">
        <f t="shared" si="1"/>
        <v>18</v>
      </c>
      <c r="R6" s="181">
        <f>ROUND(D6*'111級距'!$P$6*0.2*A6/30*0.5,0)+ROUND(D6*'111級距'!$P$7*0.2*A6/30*0.5,0)</f>
        <v>13</v>
      </c>
      <c r="S6" s="191">
        <f t="shared" si="0"/>
        <v>12</v>
      </c>
    </row>
    <row r="7" spans="1:19" ht="16.5">
      <c r="A7" s="190">
        <v>4</v>
      </c>
      <c r="B7" s="179">
        <v>168</v>
      </c>
      <c r="C7" s="180">
        <f t="shared" si="2"/>
        <v>7896</v>
      </c>
      <c r="D7" s="181">
        <f>VLOOKUP(C7,'111級距'!A$10:C$36,3,TRUE)</f>
        <v>11100</v>
      </c>
      <c r="E7" s="181">
        <f>VLOOKUP(C7,'111級距'!$J$23:$L$46,3,TRUE)</f>
        <v>25250</v>
      </c>
      <c r="F7" s="181">
        <f>VLOOKUP(C7,'111級距'!D$3:F$63,3,TRUE)</f>
        <v>8700</v>
      </c>
      <c r="G7" s="181">
        <f>VLOOKUP(C7,'111級距'!G$20:I$68,3,TRUE)</f>
        <v>25250</v>
      </c>
      <c r="H7" s="182">
        <f>ROUND(D7*'111級距'!$P$6*0.7*A7/30,0)+ROUND(D7*'111級距'!$P$7*0.7*A7/30,0)</f>
        <v>119</v>
      </c>
      <c r="I7" s="220"/>
      <c r="J7" s="199">
        <f>ROUND(F7*'111級距'!$P$2*A7/30,0)</f>
        <v>70</v>
      </c>
      <c r="K7" s="199">
        <f>ROUND(E7*'111級距'!$P$4*A7/30,0)</f>
        <v>3</v>
      </c>
      <c r="L7" s="182">
        <f>ROUND(D7*'111級距'!$P$6*0.2*A7/30,0)+ROUND(D7*'111級距'!$P$7*0.2*A7/30,0)</f>
        <v>34</v>
      </c>
      <c r="M7" s="199">
        <v>0</v>
      </c>
      <c r="N7" s="182">
        <f>ROUND(D7*'111級距'!$P$6*0.7*A7/30,0)</f>
        <v>109</v>
      </c>
      <c r="O7" s="182">
        <f>ROUND(D7*'111級距'!$P$6*0.2*A7/30,0)</f>
        <v>31</v>
      </c>
      <c r="P7" s="181">
        <f>ROUND(D7*'111級距'!$P$6*0.2*A7/30*0.25,0)+ROUND(D7*'111級距'!$P$7*0.2*A7/30*0.25,0)</f>
        <v>9</v>
      </c>
      <c r="Q7" s="199">
        <f t="shared" si="1"/>
        <v>25</v>
      </c>
      <c r="R7" s="181">
        <f>ROUND(D7*'111級距'!$P$6*0.2*A7/30*0.5,0)+ROUND(D7*'111級距'!$P$7*0.2*A7/30*0.5,0)</f>
        <v>17</v>
      </c>
      <c r="S7" s="191">
        <f t="shared" si="0"/>
        <v>17</v>
      </c>
    </row>
    <row r="8" spans="1:19" ht="16.5">
      <c r="A8" s="190">
        <v>5</v>
      </c>
      <c r="B8" s="179">
        <v>168</v>
      </c>
      <c r="C8" s="180">
        <f t="shared" si="2"/>
        <v>7896</v>
      </c>
      <c r="D8" s="181">
        <f>VLOOKUP(C8,'111級距'!A$10:C$36,3,TRUE)</f>
        <v>11100</v>
      </c>
      <c r="E8" s="181">
        <f>VLOOKUP(C8,'111級距'!$J$23:$L$46,3,TRUE)</f>
        <v>25250</v>
      </c>
      <c r="F8" s="181">
        <f>VLOOKUP(C8,'111級距'!D$3:F$63,3,TRUE)</f>
        <v>8700</v>
      </c>
      <c r="G8" s="181">
        <f>VLOOKUP(C8,'111級距'!G$20:I$68,3,TRUE)</f>
        <v>25250</v>
      </c>
      <c r="H8" s="182">
        <f>ROUND(D8*'111級距'!$P$6*0.7*A8/30,0)+ROUND(D8*'111級距'!$P$7*0.7*A8/30,0)</f>
        <v>149</v>
      </c>
      <c r="I8" s="220"/>
      <c r="J8" s="199">
        <f>ROUND(F8*'111級距'!$P$2*A8/30,0)</f>
        <v>87</v>
      </c>
      <c r="K8" s="199">
        <f>ROUND(E8*'111級距'!$P$4*A8/30,0)</f>
        <v>4</v>
      </c>
      <c r="L8" s="182">
        <f>ROUND(D8*'111級距'!$P$6*0.2*A8/30,0)+ROUND(D8*'111級距'!$P$7*0.2*A8/30,0)</f>
        <v>43</v>
      </c>
      <c r="M8" s="199">
        <v>0</v>
      </c>
      <c r="N8" s="182">
        <f>ROUND(D8*'111級距'!$P$6*0.7*A8/30,0)</f>
        <v>136</v>
      </c>
      <c r="O8" s="182">
        <f>ROUND(D8*'111級距'!$P$6*0.2*A8/30,0)</f>
        <v>39</v>
      </c>
      <c r="P8" s="181">
        <f>ROUND(D8*'111級距'!$P$6*0.2*A8/30*0.25,0)+ROUND(D8*'111級距'!$P$7*0.2*A8/30*0.25,0)</f>
        <v>11</v>
      </c>
      <c r="Q8" s="199">
        <f t="shared" si="1"/>
        <v>32</v>
      </c>
      <c r="R8" s="181">
        <f>ROUND(D8*'111級距'!$P$6*0.2*A8/30*0.5,0)+ROUND(D8*'111級距'!$P$7*0.2*A8/30*0.5,0)</f>
        <v>21</v>
      </c>
      <c r="S8" s="191">
        <f t="shared" si="0"/>
        <v>22</v>
      </c>
    </row>
    <row r="9" spans="1:19" ht="16.5">
      <c r="A9" s="190">
        <v>6</v>
      </c>
      <c r="B9" s="179">
        <v>168</v>
      </c>
      <c r="C9" s="180">
        <f t="shared" si="2"/>
        <v>7896</v>
      </c>
      <c r="D9" s="181">
        <f>VLOOKUP(C9,'111級距'!A$10:C$36,3,TRUE)</f>
        <v>11100</v>
      </c>
      <c r="E9" s="181">
        <f>VLOOKUP(C9,'111級距'!$J$23:$L$46,3,TRUE)</f>
        <v>25250</v>
      </c>
      <c r="F9" s="181">
        <f>VLOOKUP(C9,'111級距'!D$3:F$63,3,TRUE)</f>
        <v>8700</v>
      </c>
      <c r="G9" s="181">
        <f>VLOOKUP(C9,'111級距'!G$20:I$68,3,TRUE)</f>
        <v>25250</v>
      </c>
      <c r="H9" s="182">
        <f>ROUND(D9*'111級距'!$P$6*0.7*A9/30,0)+ROUND(D9*'111級距'!$P$7*0.7*A9/30,0)</f>
        <v>179</v>
      </c>
      <c r="I9" s="220"/>
      <c r="J9" s="199">
        <f>ROUND(F9*'111級距'!$P$2*A9/30,0)</f>
        <v>104</v>
      </c>
      <c r="K9" s="199">
        <f>ROUND(E9*'111級距'!$P$4*A9/30,0)</f>
        <v>5</v>
      </c>
      <c r="L9" s="182">
        <f>ROUND(D9*'111級距'!$P$6*0.2*A9/30,0)+ROUND(D9*'111級距'!$P$7*0.2*A9/30,0)</f>
        <v>51</v>
      </c>
      <c r="M9" s="199">
        <v>0</v>
      </c>
      <c r="N9" s="182">
        <f>ROUND(D9*'111級距'!$P$6*0.7*A9/30,0)</f>
        <v>163</v>
      </c>
      <c r="O9" s="182">
        <f>ROUND(D9*'111級距'!$P$6*0.2*A9/30,0)</f>
        <v>47</v>
      </c>
      <c r="P9" s="181">
        <f>ROUND(D9*'111級距'!$P$6*0.2*A9/30*0.25,0)+ROUND(D9*'111級距'!$P$7*0.2*A9/30*0.25,0)</f>
        <v>13</v>
      </c>
      <c r="Q9" s="199">
        <f t="shared" si="1"/>
        <v>38</v>
      </c>
      <c r="R9" s="181">
        <f>ROUND(D9*'111級距'!$P$6*0.2*A9/30*0.5,0)+ROUND(D9*'111級距'!$P$7*0.2*A9/30*0.5,0)</f>
        <v>25</v>
      </c>
      <c r="S9" s="191">
        <f t="shared" si="0"/>
        <v>26</v>
      </c>
    </row>
    <row r="10" spans="1:19" ht="16.5">
      <c r="A10" s="190">
        <v>7</v>
      </c>
      <c r="B10" s="179">
        <v>168</v>
      </c>
      <c r="C10" s="180">
        <f t="shared" si="2"/>
        <v>7896</v>
      </c>
      <c r="D10" s="181">
        <f>VLOOKUP(C10,'111級距'!A$10:C$36,3,TRUE)</f>
        <v>11100</v>
      </c>
      <c r="E10" s="181">
        <f>VLOOKUP(C10,'111級距'!$J$23:$L$46,3,TRUE)</f>
        <v>25250</v>
      </c>
      <c r="F10" s="181">
        <f>VLOOKUP(C10,'111級距'!D$3:F$63,3,TRUE)</f>
        <v>8700</v>
      </c>
      <c r="G10" s="181">
        <f>VLOOKUP(C10,'111級距'!G$20:I$68,3,TRUE)</f>
        <v>25250</v>
      </c>
      <c r="H10" s="182">
        <f>ROUND(D10*'111級距'!$P$6*0.7*A10/30,0)+ROUND(D10*'111級距'!$P$7*0.7*A10/30,0)</f>
        <v>208</v>
      </c>
      <c r="I10" s="220"/>
      <c r="J10" s="199">
        <f>ROUND(F10*'111級距'!$P$2*A10/30,0)</f>
        <v>122</v>
      </c>
      <c r="K10" s="199">
        <f>ROUND(E10*'111級距'!$P$4*A10/30,0)</f>
        <v>6</v>
      </c>
      <c r="L10" s="182">
        <f>ROUND(D10*'111級距'!$P$6*0.2*A10/30,0)+ROUND(D10*'111級距'!$P$7*0.2*A10/30,0)</f>
        <v>59</v>
      </c>
      <c r="M10" s="199">
        <v>0</v>
      </c>
      <c r="N10" s="182">
        <f>ROUND(D10*'111級距'!$P$6*0.7*A10/30,0)</f>
        <v>190</v>
      </c>
      <c r="O10" s="182">
        <f>ROUND(D10*'111級距'!$P$6*0.2*A10/30,0)</f>
        <v>54</v>
      </c>
      <c r="P10" s="181">
        <f>ROUND(D10*'111級距'!$P$6*0.2*A10/30*0.25,0)+ROUND(D10*'111級距'!$P$7*0.2*A10/30*0.25,0)</f>
        <v>15</v>
      </c>
      <c r="Q10" s="199">
        <f t="shared" si="1"/>
        <v>44</v>
      </c>
      <c r="R10" s="181">
        <f>ROUND(D10*'111級距'!$P$6*0.2*A10/30*0.5,0)+ROUND(D10*'111級距'!$P$7*0.2*A10/30*0.5,0)</f>
        <v>30</v>
      </c>
      <c r="S10" s="191">
        <f t="shared" si="0"/>
        <v>29</v>
      </c>
    </row>
    <row r="11" spans="1:19" ht="16.5">
      <c r="A11" s="190">
        <v>8</v>
      </c>
      <c r="B11" s="179">
        <v>168</v>
      </c>
      <c r="C11" s="180">
        <f t="shared" si="2"/>
        <v>7896</v>
      </c>
      <c r="D11" s="181">
        <f>VLOOKUP(C11,'111級距'!A$10:C$36,3,TRUE)</f>
        <v>11100</v>
      </c>
      <c r="E11" s="181">
        <f>VLOOKUP(C11,'111級距'!$J$23:$L$46,3,TRUE)</f>
        <v>25250</v>
      </c>
      <c r="F11" s="181">
        <f>VLOOKUP(C11,'111級距'!D$3:F$63,3,TRUE)</f>
        <v>8700</v>
      </c>
      <c r="G11" s="181">
        <f>VLOOKUP(C11,'111級距'!G$20:I$68,3,TRUE)</f>
        <v>25250</v>
      </c>
      <c r="H11" s="182">
        <f>ROUND(D11*'111級距'!$P$6*0.7*A11/30,0)+ROUND(D11*'111級距'!$P$7*0.7*A11/30,0)</f>
        <v>239</v>
      </c>
      <c r="I11" s="220"/>
      <c r="J11" s="199">
        <f>ROUND(F11*'111級距'!$P$2*A11/30,0)</f>
        <v>139</v>
      </c>
      <c r="K11" s="199">
        <f>ROUND(E11*'111級距'!$P$4*A11/30,0)</f>
        <v>7</v>
      </c>
      <c r="L11" s="182">
        <f>ROUND(D11*'111級距'!$P$6*0.2*A11/30,0)+ROUND(D11*'111級距'!$P$7*0.2*A11/30,0)</f>
        <v>68</v>
      </c>
      <c r="M11" s="199">
        <v>0</v>
      </c>
      <c r="N11" s="182">
        <f>ROUND(D11*'111級距'!$P$6*0.7*A11/30,0)</f>
        <v>218</v>
      </c>
      <c r="O11" s="182">
        <f>ROUND(D11*'111級距'!$P$6*0.2*A11/30,0)</f>
        <v>62</v>
      </c>
      <c r="P11" s="181">
        <f>ROUND(D11*'111級距'!$P$6*0.2*A11/30*0.25,0)+ROUND(D11*'111級距'!$P$7*0.2*A11/30*0.25,0)</f>
        <v>17</v>
      </c>
      <c r="Q11" s="199">
        <f t="shared" si="1"/>
        <v>51</v>
      </c>
      <c r="R11" s="181">
        <f>ROUND(D11*'111級距'!$P$6*0.2*A11/30*0.5,0)+ROUND(D11*'111級距'!$P$7*0.2*A11/30*0.5,0)</f>
        <v>34</v>
      </c>
      <c r="S11" s="191">
        <f t="shared" si="0"/>
        <v>34</v>
      </c>
    </row>
    <row r="12" spans="1:19" ht="16.5">
      <c r="A12" s="190">
        <v>9</v>
      </c>
      <c r="B12" s="179">
        <v>168</v>
      </c>
      <c r="C12" s="180">
        <f t="shared" si="2"/>
        <v>7896</v>
      </c>
      <c r="D12" s="181">
        <f>VLOOKUP(C12,'111級距'!A$10:C$36,3,TRUE)</f>
        <v>11100</v>
      </c>
      <c r="E12" s="181">
        <f>VLOOKUP(C12,'111級距'!$J$23:$L$46,3,TRUE)</f>
        <v>25250</v>
      </c>
      <c r="F12" s="181">
        <f>VLOOKUP(C12,'111級距'!D$3:F$63,3,TRUE)</f>
        <v>8700</v>
      </c>
      <c r="G12" s="181">
        <f>VLOOKUP(C12,'111級距'!G$20:I$68,3,TRUE)</f>
        <v>25250</v>
      </c>
      <c r="H12" s="182">
        <f>ROUND(D12*'111級距'!$P$6*0.7*A12/30,0)+ROUND(D12*'111級距'!$P$7*0.7*A12/30,0)</f>
        <v>268</v>
      </c>
      <c r="I12" s="220"/>
      <c r="J12" s="199">
        <f>ROUND(F12*'111級距'!$P$2*A12/30,0)</f>
        <v>157</v>
      </c>
      <c r="K12" s="199">
        <f>ROUND(E12*'111級距'!$P$4*A12/30,0)</f>
        <v>8</v>
      </c>
      <c r="L12" s="182">
        <f>ROUND(D12*'111級距'!$P$6*0.2*A12/30,0)+ROUND(D12*'111級距'!$P$7*0.2*A12/30,0)</f>
        <v>77</v>
      </c>
      <c r="M12" s="199">
        <v>0</v>
      </c>
      <c r="N12" s="182">
        <f>ROUND(D12*'111級距'!$P$6*0.7*A12/30,0)</f>
        <v>245</v>
      </c>
      <c r="O12" s="182">
        <f>ROUND(D12*'111級距'!$P$6*0.2*A12/30,0)</f>
        <v>70</v>
      </c>
      <c r="P12" s="181">
        <f>ROUND(D12*'111級距'!$P$6*0.2*A12/30*0.25,0)+ROUND(D12*'111級距'!$P$7*0.2*A12/30*0.25,0)</f>
        <v>19</v>
      </c>
      <c r="Q12" s="199">
        <f t="shared" si="1"/>
        <v>58</v>
      </c>
      <c r="R12" s="181">
        <f>ROUND(D12*'111級距'!$P$6*0.2*A12/30*0.5,0)+ROUND(D12*'111級距'!$P$7*0.2*A12/30*0.5,0)</f>
        <v>38</v>
      </c>
      <c r="S12" s="191">
        <f t="shared" si="0"/>
        <v>39</v>
      </c>
    </row>
    <row r="13" spans="1:19" ht="16.5">
      <c r="A13" s="190">
        <v>10</v>
      </c>
      <c r="B13" s="179">
        <v>168</v>
      </c>
      <c r="C13" s="180">
        <f t="shared" si="2"/>
        <v>7896</v>
      </c>
      <c r="D13" s="181">
        <f>VLOOKUP(C13,'111級距'!A$10:C$36,3,TRUE)</f>
        <v>11100</v>
      </c>
      <c r="E13" s="181">
        <f>VLOOKUP(C13,'111級距'!$J$23:$L$46,3,TRUE)</f>
        <v>25250</v>
      </c>
      <c r="F13" s="181">
        <f>VLOOKUP(C13,'111級距'!D$3:F$63,3,TRUE)</f>
        <v>8700</v>
      </c>
      <c r="G13" s="181">
        <f>VLOOKUP(C13,'111級距'!G$20:I$68,3,TRUE)</f>
        <v>25250</v>
      </c>
      <c r="H13" s="182">
        <f>ROUND(D13*'111級距'!$P$6*0.7*A13/30,0)+ROUND(D13*'111級距'!$P$7*0.7*A13/30,0)</f>
        <v>298</v>
      </c>
      <c r="I13" s="220"/>
      <c r="J13" s="199">
        <f>ROUND(F13*'111級距'!$P$2*A13/30,0)</f>
        <v>174</v>
      </c>
      <c r="K13" s="199">
        <f>ROUND(E13*'111級距'!$P$4*A13/30,0)</f>
        <v>8</v>
      </c>
      <c r="L13" s="182">
        <f>ROUND(D13*'111級距'!$P$6*0.2*A13/30,0)+ROUND(D13*'111級距'!$P$7*0.2*A13/30,0)</f>
        <v>85</v>
      </c>
      <c r="M13" s="199">
        <v>0</v>
      </c>
      <c r="N13" s="182">
        <f>ROUND(D13*'111級距'!$P$6*0.7*A13/30,0)</f>
        <v>272</v>
      </c>
      <c r="O13" s="182">
        <f>ROUND(D13*'111級距'!$P$6*0.2*A13/30,0)</f>
        <v>78</v>
      </c>
      <c r="P13" s="181">
        <f>ROUND(D13*'111級距'!$P$6*0.2*A13/30*0.25,0)+ROUND(D13*'111級距'!$P$7*0.2*A13/30*0.25,0)</f>
        <v>21</v>
      </c>
      <c r="Q13" s="199">
        <f t="shared" si="1"/>
        <v>64</v>
      </c>
      <c r="R13" s="181">
        <f>ROUND(D13*'111級距'!$P$6*0.2*A13/30*0.5,0)+ROUND(D13*'111級距'!$P$7*0.2*A13/30*0.5,0)</f>
        <v>43</v>
      </c>
      <c r="S13" s="191">
        <f t="shared" si="0"/>
        <v>42</v>
      </c>
    </row>
    <row r="14" spans="1:19" ht="16.5">
      <c r="A14" s="190">
        <v>11</v>
      </c>
      <c r="B14" s="179">
        <v>168</v>
      </c>
      <c r="C14" s="180">
        <f t="shared" si="2"/>
        <v>7896</v>
      </c>
      <c r="D14" s="181">
        <f>VLOOKUP(C14,'111級距'!A$10:C$36,3,TRUE)</f>
        <v>11100</v>
      </c>
      <c r="E14" s="181">
        <f>VLOOKUP(C14,'111級距'!$J$23:$L$46,3,TRUE)</f>
        <v>25250</v>
      </c>
      <c r="F14" s="181">
        <f>VLOOKUP(C14,'111級距'!D$3:F$63,3,TRUE)</f>
        <v>8700</v>
      </c>
      <c r="G14" s="181">
        <f>VLOOKUP(C14,'111級距'!G$20:I$68,3,TRUE)</f>
        <v>25250</v>
      </c>
      <c r="H14" s="182">
        <f>ROUND(D14*'111級距'!$P$6*0.7*A14/30,0)+ROUND(D14*'111級距'!$P$7*0.7*A14/30,0)</f>
        <v>327</v>
      </c>
      <c r="I14" s="220"/>
      <c r="J14" s="199">
        <f>ROUND(F14*'111級距'!$P$2*A14/30,0)</f>
        <v>191</v>
      </c>
      <c r="K14" s="199">
        <f>ROUND(E14*'111級距'!$P$4*A14/30,0)</f>
        <v>9</v>
      </c>
      <c r="L14" s="182">
        <f>ROUND(D14*'111級距'!$P$6*0.2*A14/30,0)+ROUND(D14*'111級距'!$P$7*0.2*A14/30,0)</f>
        <v>93</v>
      </c>
      <c r="M14" s="199">
        <v>0</v>
      </c>
      <c r="N14" s="182">
        <f>ROUND(D14*'111級距'!$P$6*0.7*A14/30,0)</f>
        <v>299</v>
      </c>
      <c r="O14" s="182">
        <f>ROUND(D14*'111級距'!$P$6*0.2*A14/30,0)</f>
        <v>85</v>
      </c>
      <c r="P14" s="181">
        <f>ROUND(D14*'111級距'!$P$6*0.2*A14/30*0.25,0)+ROUND(D14*'111級距'!$P$7*0.2*A14/30*0.25,0)</f>
        <v>23</v>
      </c>
      <c r="Q14" s="199">
        <f t="shared" si="1"/>
        <v>70</v>
      </c>
      <c r="R14" s="181">
        <f>ROUND(D14*'111級距'!$P$6*0.2*A14/30*0.5,0)+ROUND(D14*'111級距'!$P$7*0.2*A14/30*0.5,0)</f>
        <v>47</v>
      </c>
      <c r="S14" s="191">
        <f t="shared" si="0"/>
        <v>46</v>
      </c>
    </row>
    <row r="15" spans="1:19" ht="16.5">
      <c r="A15" s="190">
        <v>12</v>
      </c>
      <c r="B15" s="179">
        <v>168</v>
      </c>
      <c r="C15" s="180">
        <f t="shared" si="2"/>
        <v>7896</v>
      </c>
      <c r="D15" s="181">
        <f>VLOOKUP(C15,'111級距'!A$10:C$36,3,TRUE)</f>
        <v>11100</v>
      </c>
      <c r="E15" s="181">
        <f>VLOOKUP(C15,'111級距'!$J$23:$L$46,3,TRUE)</f>
        <v>25250</v>
      </c>
      <c r="F15" s="181">
        <f>VLOOKUP(C15,'111級距'!D$3:F$63,3,TRUE)</f>
        <v>8700</v>
      </c>
      <c r="G15" s="181">
        <f>VLOOKUP(C15,'111級距'!G$20:I$68,3,TRUE)</f>
        <v>25250</v>
      </c>
      <c r="H15" s="182">
        <f>ROUND(D15*'111級距'!$P$6*0.7*A15/30,0)+ROUND(D15*'111級距'!$P$7*0.7*A15/30,0)</f>
        <v>357</v>
      </c>
      <c r="I15" s="220"/>
      <c r="J15" s="199">
        <f>ROUND(F15*'111級距'!$P$2*A15/30,0)</f>
        <v>209</v>
      </c>
      <c r="K15" s="199">
        <f>ROUND(E15*'111級距'!$P$4*A15/30,0)</f>
        <v>10</v>
      </c>
      <c r="L15" s="182">
        <f>ROUND(D15*'111級距'!$P$6*0.2*A15/30,0)+ROUND(D15*'111級距'!$P$7*0.2*A15/30,0)</f>
        <v>102</v>
      </c>
      <c r="M15" s="199">
        <v>0</v>
      </c>
      <c r="N15" s="182">
        <f>ROUND(D15*'111級距'!$P$6*0.7*A15/30,0)</f>
        <v>326</v>
      </c>
      <c r="O15" s="182">
        <f>ROUND(D15*'111級距'!$P$6*0.2*A15/30,0)</f>
        <v>93</v>
      </c>
      <c r="P15" s="181">
        <f>ROUND(D15*'111級距'!$P$6*0.2*A15/30*0.25,0)+ROUND(D15*'111級距'!$P$7*0.2*A15/30*0.25,0)</f>
        <v>25</v>
      </c>
      <c r="Q15" s="199">
        <f t="shared" si="1"/>
        <v>77</v>
      </c>
      <c r="R15" s="181">
        <f>ROUND(D15*'111級距'!$P$6*0.2*A15/30*0.5,0)+ROUND(D15*'111級距'!$P$7*0.2*A15/30*0.5,0)</f>
        <v>51</v>
      </c>
      <c r="S15" s="191">
        <f t="shared" si="0"/>
        <v>51</v>
      </c>
    </row>
    <row r="16" spans="1:19" ht="16.5">
      <c r="A16" s="190">
        <v>13</v>
      </c>
      <c r="B16" s="179">
        <v>168</v>
      </c>
      <c r="C16" s="180">
        <f t="shared" si="2"/>
        <v>7896</v>
      </c>
      <c r="D16" s="181">
        <f>VLOOKUP(C16,'111級距'!A$10:C$36,3,TRUE)</f>
        <v>11100</v>
      </c>
      <c r="E16" s="181">
        <f>VLOOKUP(C16,'111級距'!$J$23:$L$46,3,TRUE)</f>
        <v>25250</v>
      </c>
      <c r="F16" s="181">
        <f>VLOOKUP(C16,'111級距'!D$3:F$63,3,TRUE)</f>
        <v>8700</v>
      </c>
      <c r="G16" s="181">
        <f>VLOOKUP(C16,'111級距'!G$20:I$68,3,TRUE)</f>
        <v>25250</v>
      </c>
      <c r="H16" s="182">
        <f>ROUND(D16*'111級距'!$P$6*0.7*A16/30,0)+ROUND(D16*'111級距'!$P$7*0.7*A16/30,0)</f>
        <v>388</v>
      </c>
      <c r="I16" s="220"/>
      <c r="J16" s="199">
        <f>ROUND(F16*'111級距'!$P$2*A16/30,0)</f>
        <v>226</v>
      </c>
      <c r="K16" s="199">
        <f>ROUND(E16*'111級距'!$P$4*A16/30,0)</f>
        <v>11</v>
      </c>
      <c r="L16" s="182">
        <f>ROUND(D16*'111級距'!$P$6*0.2*A16/30,0)+ROUND(D16*'111級距'!$P$7*0.2*A16/30,0)</f>
        <v>111</v>
      </c>
      <c r="M16" s="199">
        <v>0</v>
      </c>
      <c r="N16" s="182">
        <f>ROUND(D16*'111級距'!$P$6*0.7*A16/30,0)</f>
        <v>354</v>
      </c>
      <c r="O16" s="182">
        <f>ROUND(D16*'111級距'!$P$6*0.2*A16/30,0)</f>
        <v>101</v>
      </c>
      <c r="P16" s="181">
        <f>ROUND(D16*'111級距'!$P$6*0.2*A16/30*0.25,0)+ROUND(D16*'111級距'!$P$7*0.2*A16/30*0.25,0)</f>
        <v>27</v>
      </c>
      <c r="Q16" s="199">
        <f t="shared" si="1"/>
        <v>84</v>
      </c>
      <c r="R16" s="181">
        <f>ROUND(D16*'111級距'!$P$6*0.2*A16/30*0.5,0)+ROUND(D16*'111級距'!$P$7*0.2*A16/30*0.5,0)</f>
        <v>56</v>
      </c>
      <c r="S16" s="191">
        <f t="shared" si="0"/>
        <v>55</v>
      </c>
    </row>
    <row r="17" spans="1:19" ht="16.5">
      <c r="A17" s="190">
        <v>14</v>
      </c>
      <c r="B17" s="179">
        <v>168</v>
      </c>
      <c r="C17" s="180">
        <f t="shared" si="2"/>
        <v>7896</v>
      </c>
      <c r="D17" s="181">
        <f>VLOOKUP(C17,'111級距'!A$10:C$36,3,TRUE)</f>
        <v>11100</v>
      </c>
      <c r="E17" s="181">
        <f>VLOOKUP(C17,'111級距'!$J$23:$L$46,3,TRUE)</f>
        <v>25250</v>
      </c>
      <c r="F17" s="181">
        <f>VLOOKUP(C17,'111級距'!D$3:F$63,3,TRUE)</f>
        <v>8700</v>
      </c>
      <c r="G17" s="181">
        <f>VLOOKUP(C17,'111級距'!G$20:I$68,3,TRUE)</f>
        <v>25250</v>
      </c>
      <c r="H17" s="182">
        <f>ROUND(D17*'111級距'!$P$6*0.7*A17/30,0)+ROUND(D17*'111級距'!$P$7*0.7*A17/30,0)</f>
        <v>417</v>
      </c>
      <c r="I17" s="220"/>
      <c r="J17" s="199">
        <f>ROUND(F17*'111級距'!$P$2*A17/30,0)</f>
        <v>244</v>
      </c>
      <c r="K17" s="199">
        <f>ROUND(E17*'111級距'!$P$4*A17/30,0)</f>
        <v>12</v>
      </c>
      <c r="L17" s="182">
        <f>ROUND(D17*'111級距'!$P$6*0.2*A17/30,0)+ROUND(D17*'111級距'!$P$7*0.2*A17/30,0)</f>
        <v>119</v>
      </c>
      <c r="M17" s="199">
        <v>0</v>
      </c>
      <c r="N17" s="182">
        <f>ROUND(D17*'111級距'!$P$6*0.7*A17/30,0)</f>
        <v>381</v>
      </c>
      <c r="O17" s="182">
        <f>ROUND(D17*'111級距'!$P$6*0.2*A17/30,0)</f>
        <v>109</v>
      </c>
      <c r="P17" s="181">
        <f>ROUND(D17*'111級距'!$P$6*0.2*A17/30*0.25,0)+ROUND(D17*'111級距'!$P$7*0.2*A17/30*0.25,0)</f>
        <v>30</v>
      </c>
      <c r="Q17" s="199">
        <f t="shared" si="1"/>
        <v>89</v>
      </c>
      <c r="R17" s="181">
        <f>ROUND(D17*'111級距'!$P$6*0.2*A17/30*0.5,0)+ROUND(D17*'111級距'!$P$7*0.2*A17/30*0.5,0)</f>
        <v>59</v>
      </c>
      <c r="S17" s="191">
        <f t="shared" si="0"/>
        <v>60</v>
      </c>
    </row>
    <row r="18" spans="1:19" ht="16.5">
      <c r="A18" s="190">
        <v>15</v>
      </c>
      <c r="B18" s="179">
        <v>168</v>
      </c>
      <c r="C18" s="180">
        <f t="shared" si="2"/>
        <v>7896</v>
      </c>
      <c r="D18" s="181">
        <f>VLOOKUP(C18,'111級距'!A$10:C$36,3,TRUE)</f>
        <v>11100</v>
      </c>
      <c r="E18" s="181">
        <f>VLOOKUP(C18,'111級距'!$J$23:$L$46,3,TRUE)</f>
        <v>25250</v>
      </c>
      <c r="F18" s="181">
        <f>VLOOKUP(C18,'111級距'!D$3:F$63,3,TRUE)</f>
        <v>8700</v>
      </c>
      <c r="G18" s="181">
        <f>VLOOKUP(C18,'111級距'!G$20:I$68,3,TRUE)</f>
        <v>25250</v>
      </c>
      <c r="H18" s="182">
        <f>ROUND(D18*'111級距'!$P$6*0.7*A18/30,0)+ROUND(D18*'111級距'!$P$7*0.7*A18/30,0)</f>
        <v>447</v>
      </c>
      <c r="I18" s="220"/>
      <c r="J18" s="199">
        <f>ROUND(F18*'111級距'!$P$2*A18/30,0)</f>
        <v>261</v>
      </c>
      <c r="K18" s="199">
        <f>ROUND(E18*'111級距'!$P$4*A18/30,0)</f>
        <v>13</v>
      </c>
      <c r="L18" s="182">
        <f>ROUND(D18*'111級距'!$P$6*0.2*A18/30,0)+ROUND(D18*'111級距'!$P$7*0.2*A18/30,0)</f>
        <v>128</v>
      </c>
      <c r="M18" s="199">
        <v>0</v>
      </c>
      <c r="N18" s="182">
        <f>ROUND(D18*'111級距'!$P$6*0.7*A18/30,0)</f>
        <v>408</v>
      </c>
      <c r="O18" s="182">
        <f>ROUND(D18*'111級距'!$P$6*0.2*A18/30,0)</f>
        <v>117</v>
      </c>
      <c r="P18" s="181">
        <f>ROUND(D18*'111級距'!$P$6*0.2*A18/30*0.25,0)+ROUND(D18*'111級距'!$P$7*0.2*A18/30*0.25,0)</f>
        <v>32</v>
      </c>
      <c r="Q18" s="199">
        <f t="shared" si="1"/>
        <v>96</v>
      </c>
      <c r="R18" s="181">
        <f>ROUND(D18*'111級距'!$P$6*0.2*A18/30*0.5,0)+ROUND(D18*'111級距'!$P$7*0.2*A18/30*0.5,0)</f>
        <v>64</v>
      </c>
      <c r="S18" s="191">
        <f t="shared" si="0"/>
        <v>64</v>
      </c>
    </row>
    <row r="19" spans="1:19" ht="16.5">
      <c r="A19" s="190">
        <v>16</v>
      </c>
      <c r="B19" s="179">
        <v>168</v>
      </c>
      <c r="C19" s="180">
        <f t="shared" si="2"/>
        <v>7896</v>
      </c>
      <c r="D19" s="181">
        <f>VLOOKUP(C19,'111級距'!A$10:C$36,3,TRUE)</f>
        <v>11100</v>
      </c>
      <c r="E19" s="181">
        <f>VLOOKUP(C19,'111級距'!$J$23:$L$46,3,TRUE)</f>
        <v>25250</v>
      </c>
      <c r="F19" s="181">
        <f>VLOOKUP(C19,'111級距'!D$3:F$63,3,TRUE)</f>
        <v>8700</v>
      </c>
      <c r="G19" s="181">
        <f>VLOOKUP(C19,'111級距'!G$20:I$68,3,TRUE)</f>
        <v>25250</v>
      </c>
      <c r="H19" s="182">
        <f>ROUND(D19*'111級距'!$P$6*0.7*A19/30,0)+ROUND(D19*'111級距'!$P$7*0.7*A19/30,0)</f>
        <v>476</v>
      </c>
      <c r="I19" s="220"/>
      <c r="J19" s="199">
        <f>ROUND(F19*'111級距'!$P$2*A19/30,0)</f>
        <v>278</v>
      </c>
      <c r="K19" s="199">
        <f>ROUND(E19*'111級距'!$P$4*A19/30,0)</f>
        <v>13</v>
      </c>
      <c r="L19" s="182">
        <f>ROUND(D19*'111級距'!$P$6*0.2*A19/30,0)+ROUND(D19*'111級距'!$P$7*0.2*A19/30,0)</f>
        <v>136</v>
      </c>
      <c r="M19" s="199">
        <v>0</v>
      </c>
      <c r="N19" s="182">
        <f>ROUND(D19*'111級距'!$P$6*0.7*A19/30,0)</f>
        <v>435</v>
      </c>
      <c r="O19" s="182">
        <f>ROUND(D19*'111級距'!$P$6*0.2*A19/30,0)</f>
        <v>124</v>
      </c>
      <c r="P19" s="181">
        <f>ROUND(D19*'111級距'!$P$6*0.2*A19/30*0.25,0)+ROUND(D19*'111級距'!$P$7*0.2*A19/30*0.25,0)</f>
        <v>34</v>
      </c>
      <c r="Q19" s="199">
        <f t="shared" si="1"/>
        <v>102</v>
      </c>
      <c r="R19" s="181">
        <f>ROUND(D19*'111級距'!$P$6*0.2*A19/30*0.5,0)+ROUND(D19*'111級距'!$P$7*0.2*A19/30*0.5,0)</f>
        <v>68</v>
      </c>
      <c r="S19" s="191">
        <f t="shared" si="0"/>
        <v>68</v>
      </c>
    </row>
    <row r="20" spans="1:19" ht="16.5">
      <c r="A20" s="190">
        <v>17</v>
      </c>
      <c r="B20" s="179">
        <v>168</v>
      </c>
      <c r="C20" s="180">
        <f t="shared" si="2"/>
        <v>7896</v>
      </c>
      <c r="D20" s="181">
        <f>VLOOKUP(C20,'111級距'!A$10:C$36,3,TRUE)</f>
        <v>11100</v>
      </c>
      <c r="E20" s="181">
        <f>VLOOKUP(C20,'111級距'!$J$23:$L$46,3,TRUE)</f>
        <v>25250</v>
      </c>
      <c r="F20" s="181">
        <f>VLOOKUP(C20,'111級距'!D$3:F$63,3,TRUE)</f>
        <v>8700</v>
      </c>
      <c r="G20" s="181">
        <f>VLOOKUP(C20,'111級距'!G$20:I$68,3,TRUE)</f>
        <v>25250</v>
      </c>
      <c r="H20" s="182">
        <f>ROUND(D20*'111級距'!$P$6*0.7*A20/30,0)+ROUND(D20*'111級距'!$P$7*0.7*A20/30,0)</f>
        <v>506</v>
      </c>
      <c r="I20" s="220"/>
      <c r="J20" s="199">
        <f>ROUND(F20*'111級距'!$P$2*A20/30,0)</f>
        <v>296</v>
      </c>
      <c r="K20" s="199">
        <f>ROUND(E20*'111級距'!$P$4*A20/30,0)</f>
        <v>14</v>
      </c>
      <c r="L20" s="182">
        <f>ROUND(D20*'111級距'!$P$6*0.2*A20/30,0)+ROUND(D20*'111級距'!$P$7*0.2*A20/30,0)</f>
        <v>145</v>
      </c>
      <c r="M20" s="199">
        <v>0</v>
      </c>
      <c r="N20" s="182">
        <f>ROUND(D20*'111級距'!$P$6*0.7*A20/30,0)</f>
        <v>462</v>
      </c>
      <c r="O20" s="182">
        <f>ROUND(D20*'111級距'!$P$6*0.2*A20/30,0)</f>
        <v>132</v>
      </c>
      <c r="P20" s="181">
        <f>ROUND(D20*'111級距'!$P$6*0.2*A20/30*0.25,0)+ROUND(D20*'111級距'!$P$7*0.2*A20/30*0.25,0)</f>
        <v>36</v>
      </c>
      <c r="Q20" s="199">
        <f t="shared" si="1"/>
        <v>109</v>
      </c>
      <c r="R20" s="181">
        <f>ROUND(D20*'111級距'!$P$6*0.2*A20/30*0.5,0)+ROUND(D20*'111級距'!$P$7*0.2*A20/30*0.5,0)</f>
        <v>72</v>
      </c>
      <c r="S20" s="191">
        <f t="shared" si="0"/>
        <v>73</v>
      </c>
    </row>
    <row r="21" spans="1:19" ht="16.5">
      <c r="A21" s="190">
        <v>18</v>
      </c>
      <c r="B21" s="179">
        <v>168</v>
      </c>
      <c r="C21" s="180">
        <f t="shared" si="2"/>
        <v>7896</v>
      </c>
      <c r="D21" s="181">
        <f>VLOOKUP(C21,'111級距'!A$10:C$36,3,TRUE)</f>
        <v>11100</v>
      </c>
      <c r="E21" s="181">
        <f>VLOOKUP(C21,'111級距'!$J$23:$L$46,3,TRUE)</f>
        <v>25250</v>
      </c>
      <c r="F21" s="181">
        <f>VLOOKUP(C21,'111級距'!D$3:F$63,3,TRUE)</f>
        <v>8700</v>
      </c>
      <c r="G21" s="181">
        <f>VLOOKUP(C21,'111級距'!G$20:I$68,3,TRUE)</f>
        <v>25250</v>
      </c>
      <c r="H21" s="182">
        <f>ROUND(D21*'111級距'!$P$6*0.7*A21/30,0)+ROUND(D21*'111級距'!$P$7*0.7*A21/30,0)</f>
        <v>537</v>
      </c>
      <c r="I21" s="220"/>
      <c r="J21" s="199">
        <f>ROUND(F21*'111級距'!$P$2*A21/30,0)</f>
        <v>313</v>
      </c>
      <c r="K21" s="199">
        <f>ROUND(E21*'111級距'!$P$4*A21/30,0)</f>
        <v>15</v>
      </c>
      <c r="L21" s="182">
        <f>ROUND(D21*'111級距'!$P$6*0.2*A21/30,0)+ROUND(D21*'111級距'!$P$7*0.2*A21/30,0)</f>
        <v>153</v>
      </c>
      <c r="M21" s="199">
        <v>0</v>
      </c>
      <c r="N21" s="182">
        <f>ROUND(D21*'111級距'!$P$6*0.7*A21/30,0)</f>
        <v>490</v>
      </c>
      <c r="O21" s="182">
        <f>ROUND(D21*'111級距'!$P$6*0.2*A21/30,0)</f>
        <v>140</v>
      </c>
      <c r="P21" s="181">
        <f>ROUND(D21*'111級距'!$P$6*0.2*A21/30*0.25,0)+ROUND(D21*'111級距'!$P$7*0.2*A21/30*0.25,0)</f>
        <v>38</v>
      </c>
      <c r="Q21" s="199">
        <f t="shared" si="1"/>
        <v>115</v>
      </c>
      <c r="R21" s="181">
        <f>ROUND(D21*'111級距'!$P$6*0.2*A21/30*0.5,0)+ROUND(D21*'111級距'!$P$7*0.2*A21/30*0.5,0)</f>
        <v>77</v>
      </c>
      <c r="S21" s="191">
        <f t="shared" si="0"/>
        <v>76</v>
      </c>
    </row>
    <row r="22" spans="1:19" ht="16.5">
      <c r="A22" s="190">
        <v>19</v>
      </c>
      <c r="B22" s="179">
        <v>168</v>
      </c>
      <c r="C22" s="180">
        <f t="shared" si="2"/>
        <v>7896</v>
      </c>
      <c r="D22" s="181">
        <f>VLOOKUP(C22,'111級距'!A$10:C$36,3,TRUE)</f>
        <v>11100</v>
      </c>
      <c r="E22" s="181">
        <f>VLOOKUP(C22,'111級距'!$J$23:$L$46,3,TRUE)</f>
        <v>25250</v>
      </c>
      <c r="F22" s="181">
        <f>VLOOKUP(C22,'111級距'!D$3:F$63,3,TRUE)</f>
        <v>8700</v>
      </c>
      <c r="G22" s="181">
        <f>VLOOKUP(C22,'111級距'!G$20:I$68,3,TRUE)</f>
        <v>25250</v>
      </c>
      <c r="H22" s="182">
        <f>ROUND(D22*'111級距'!$P$6*0.7*A22/30,0)+ROUND(D22*'111級距'!$P$7*0.7*A22/30,0)</f>
        <v>566</v>
      </c>
      <c r="I22" s="220"/>
      <c r="J22" s="199">
        <f>ROUND(F22*'111級距'!$P$2*A22/30,0)</f>
        <v>331</v>
      </c>
      <c r="K22" s="199">
        <f>ROUND(E22*'111級距'!$P$4*A22/30,0)</f>
        <v>16</v>
      </c>
      <c r="L22" s="182">
        <f>ROUND(D22*'111級距'!$P$6*0.2*A22/30,0)+ROUND(D22*'111級距'!$P$7*0.2*A22/30,0)</f>
        <v>162</v>
      </c>
      <c r="M22" s="199">
        <v>0</v>
      </c>
      <c r="N22" s="182">
        <f>ROUND(D22*'111級距'!$P$6*0.7*A22/30,0)</f>
        <v>517</v>
      </c>
      <c r="O22" s="182">
        <f>ROUND(D22*'111級距'!$P$6*0.2*A22/30,0)</f>
        <v>148</v>
      </c>
      <c r="P22" s="181">
        <f>ROUND(D22*'111級距'!$P$6*0.2*A22/30*0.25,0)+ROUND(D22*'111級距'!$P$7*0.2*A22/30*0.25,0)</f>
        <v>41</v>
      </c>
      <c r="Q22" s="199">
        <f t="shared" si="1"/>
        <v>121</v>
      </c>
      <c r="R22" s="181">
        <f>ROUND(D22*'111級距'!$P$6*0.2*A22/30*0.5,0)+ROUND(D22*'111級距'!$P$7*0.2*A22/30*0.5,0)</f>
        <v>81</v>
      </c>
      <c r="S22" s="191">
        <f t="shared" si="0"/>
        <v>81</v>
      </c>
    </row>
    <row r="23" spans="1:19" ht="16.5">
      <c r="A23" s="190">
        <v>20</v>
      </c>
      <c r="B23" s="179">
        <v>168</v>
      </c>
      <c r="C23" s="180">
        <f t="shared" si="2"/>
        <v>7896</v>
      </c>
      <c r="D23" s="181">
        <f>VLOOKUP(C23,'111級距'!A$10:C$36,3,TRUE)</f>
        <v>11100</v>
      </c>
      <c r="E23" s="181">
        <f>VLOOKUP(C23,'111級距'!$J$23:$L$46,3,TRUE)</f>
        <v>25250</v>
      </c>
      <c r="F23" s="181">
        <f>VLOOKUP(C23,'111級距'!D$3:F$63,3,TRUE)</f>
        <v>8700</v>
      </c>
      <c r="G23" s="181">
        <f>VLOOKUP(C23,'111級距'!G$20:I$68,3,TRUE)</f>
        <v>25250</v>
      </c>
      <c r="H23" s="182">
        <f>ROUND(D23*'111級距'!$P$6*0.7*A23/30,0)+ROUND(D23*'111級距'!$P$7*0.7*A23/30,0)</f>
        <v>596</v>
      </c>
      <c r="I23" s="220"/>
      <c r="J23" s="199">
        <f>ROUND(F23*'111級距'!$P$2*A23/30,0)</f>
        <v>348</v>
      </c>
      <c r="K23" s="199">
        <f>ROUND(E23*'111級距'!$P$4*A23/30,0)</f>
        <v>17</v>
      </c>
      <c r="L23" s="182">
        <f>ROUND(D23*'111級距'!$P$6*0.2*A23/30,0)+ROUND(D23*'111級距'!$P$7*0.2*A23/30,0)</f>
        <v>170</v>
      </c>
      <c r="M23" s="199">
        <v>0</v>
      </c>
      <c r="N23" s="182">
        <f>ROUND(D23*'111級距'!$P$6*0.7*A23/30,0)</f>
        <v>544</v>
      </c>
      <c r="O23" s="182">
        <f>ROUND(D23*'111級距'!$P$6*0.2*A23/30,0)</f>
        <v>155</v>
      </c>
      <c r="P23" s="181">
        <f>ROUND(D23*'111級距'!$P$6*0.2*A23/30*0.25,0)+ROUND(D23*'111級距'!$P$7*0.2*A23/30*0.25,0)</f>
        <v>43</v>
      </c>
      <c r="Q23" s="199">
        <f t="shared" si="1"/>
        <v>127</v>
      </c>
      <c r="R23" s="181">
        <f>ROUND(D23*'111級距'!$P$6*0.2*A23/30*0.5,0)+ROUND(D23*'111級距'!$P$7*0.2*A23/30*0.5,0)</f>
        <v>85</v>
      </c>
      <c r="S23" s="191">
        <f t="shared" si="0"/>
        <v>85</v>
      </c>
    </row>
    <row r="24" spans="1:19" ht="16.5">
      <c r="A24" s="190">
        <v>21</v>
      </c>
      <c r="B24" s="179">
        <v>168</v>
      </c>
      <c r="C24" s="180">
        <f t="shared" si="2"/>
        <v>7896</v>
      </c>
      <c r="D24" s="181">
        <f>VLOOKUP(C24,'111級距'!A$10:C$36,3,TRUE)</f>
        <v>11100</v>
      </c>
      <c r="E24" s="181">
        <f>VLOOKUP(C24,'111級距'!$J$23:$L$46,3,TRUE)</f>
        <v>25250</v>
      </c>
      <c r="F24" s="181">
        <f>VLOOKUP(C24,'111級距'!D$3:F$63,3,TRUE)</f>
        <v>8700</v>
      </c>
      <c r="G24" s="181">
        <f>VLOOKUP(C24,'111級距'!G$20:I$68,3,TRUE)</f>
        <v>25250</v>
      </c>
      <c r="H24" s="182">
        <f>ROUND(D24*'111級距'!$P$6*0.7*A24/30,0)+ROUND(D24*'111級距'!$P$7*0.7*A24/30,0)</f>
        <v>625</v>
      </c>
      <c r="I24" s="220"/>
      <c r="J24" s="199">
        <f>ROUND(F24*'111級距'!$P$2*A24/30,0)</f>
        <v>365</v>
      </c>
      <c r="K24" s="199">
        <f>ROUND(E24*'111級距'!$P$4*A24/30,0)</f>
        <v>18</v>
      </c>
      <c r="L24" s="182">
        <f>ROUND(D24*'111級距'!$P$6*0.2*A24/30,0)+ROUND(D24*'111級距'!$P$7*0.2*A24/30,0)</f>
        <v>179</v>
      </c>
      <c r="M24" s="199">
        <v>0</v>
      </c>
      <c r="N24" s="182">
        <f>ROUND(D24*'111級距'!$P$6*0.7*A24/30,0)</f>
        <v>571</v>
      </c>
      <c r="O24" s="182">
        <f>ROUND(D24*'111級距'!$P$6*0.2*A24/30,0)</f>
        <v>163</v>
      </c>
      <c r="P24" s="181">
        <f>ROUND(D24*'111級距'!$P$6*0.2*A24/30*0.25,0)+ROUND(D24*'111級距'!$P$7*0.2*A24/30*0.25,0)</f>
        <v>45</v>
      </c>
      <c r="Q24" s="199">
        <f t="shared" si="1"/>
        <v>134</v>
      </c>
      <c r="R24" s="181">
        <f>ROUND(D24*'111級距'!$P$6*0.2*A24/30*0.5,0)+ROUND(D24*'111級距'!$P$7*0.2*A24/30*0.5,0)</f>
        <v>90</v>
      </c>
      <c r="S24" s="191">
        <f t="shared" si="0"/>
        <v>89</v>
      </c>
    </row>
    <row r="25" spans="1:19" ht="16.5">
      <c r="A25" s="190">
        <v>22</v>
      </c>
      <c r="B25" s="179">
        <v>168</v>
      </c>
      <c r="C25" s="180">
        <f t="shared" si="2"/>
        <v>7896</v>
      </c>
      <c r="D25" s="181">
        <f>VLOOKUP(C25,'111級距'!A$10:C$36,3,TRUE)</f>
        <v>11100</v>
      </c>
      <c r="E25" s="181">
        <f>VLOOKUP(C25,'111級距'!$J$23:$L$46,3,TRUE)</f>
        <v>25250</v>
      </c>
      <c r="F25" s="181">
        <f>VLOOKUP(C25,'111級距'!D$3:F$63,3,TRUE)</f>
        <v>8700</v>
      </c>
      <c r="G25" s="181">
        <f>VLOOKUP(C25,'111級距'!G$20:I$68,3,TRUE)</f>
        <v>25250</v>
      </c>
      <c r="H25" s="182">
        <f>ROUND(D25*'111級距'!$P$6*0.7*A25/30,0)+ROUND(D25*'111級距'!$P$7*0.7*A25/30,0)</f>
        <v>655</v>
      </c>
      <c r="I25" s="220"/>
      <c r="J25" s="199">
        <f>ROUND(F25*'111級距'!$P$2*A25/30,0)</f>
        <v>383</v>
      </c>
      <c r="K25" s="199">
        <f>ROUND(E25*'111級距'!$P$4*A25/30,0)</f>
        <v>19</v>
      </c>
      <c r="L25" s="182">
        <f>ROUND(D25*'111級距'!$P$6*0.2*A25/30,0)+ROUND(D25*'111級距'!$P$7*0.2*A25/30,0)</f>
        <v>187</v>
      </c>
      <c r="M25" s="199">
        <v>0</v>
      </c>
      <c r="N25" s="182">
        <f>ROUND(D25*'111級距'!$P$6*0.7*A25/30,0)</f>
        <v>598</v>
      </c>
      <c r="O25" s="182">
        <f>ROUND(D25*'111級距'!$P$6*0.2*A25/30,0)</f>
        <v>171</v>
      </c>
      <c r="P25" s="181">
        <f>ROUND(D25*'111級距'!$P$6*0.2*A25/30*0.25,0)+ROUND(D25*'111級距'!$P$7*0.2*A25/30*0.25,0)</f>
        <v>47</v>
      </c>
      <c r="Q25" s="199">
        <f t="shared" si="1"/>
        <v>140</v>
      </c>
      <c r="R25" s="181">
        <f>ROUND(D25*'111級距'!$P$6*0.2*A25/30*0.5,0)+ROUND(D25*'111級距'!$P$7*0.2*A25/30*0.5,0)</f>
        <v>93</v>
      </c>
      <c r="S25" s="191">
        <f t="shared" si="0"/>
        <v>94</v>
      </c>
    </row>
    <row r="26" spans="1:19" ht="16.5">
      <c r="A26" s="190">
        <v>23</v>
      </c>
      <c r="B26" s="179">
        <v>168</v>
      </c>
      <c r="C26" s="180">
        <f t="shared" si="2"/>
        <v>7896</v>
      </c>
      <c r="D26" s="181">
        <f>VLOOKUP(C26,'111級距'!A$10:C$36,3,TRUE)</f>
        <v>11100</v>
      </c>
      <c r="E26" s="181">
        <f>VLOOKUP(C26,'111級距'!$J$23:$L$46,3,TRUE)</f>
        <v>25250</v>
      </c>
      <c r="F26" s="181">
        <f>VLOOKUP(C26,'111級距'!D$3:F$63,3,TRUE)</f>
        <v>8700</v>
      </c>
      <c r="G26" s="181">
        <f>VLOOKUP(C26,'111級距'!G$20:I$68,3,TRUE)</f>
        <v>25250</v>
      </c>
      <c r="H26" s="182">
        <f>ROUND(D26*'111級距'!$P$6*0.7*A26/30,0)+ROUND(D26*'111級距'!$P$7*0.7*A26/30,0)</f>
        <v>685</v>
      </c>
      <c r="I26" s="220"/>
      <c r="J26" s="199">
        <f>ROUND(F26*'111級距'!$P$2*A26/30,0)</f>
        <v>400</v>
      </c>
      <c r="K26" s="199">
        <f>ROUND(E26*'111級距'!$P$4*A26/30,0)</f>
        <v>19</v>
      </c>
      <c r="L26" s="182">
        <f>ROUND(D26*'111級距'!$P$6*0.2*A26/30,0)+ROUND(D26*'111級距'!$P$7*0.2*A26/30,0)</f>
        <v>196</v>
      </c>
      <c r="M26" s="199">
        <v>0</v>
      </c>
      <c r="N26" s="182">
        <f>ROUND(D26*'111級距'!$P$6*0.7*A26/30,0)</f>
        <v>625</v>
      </c>
      <c r="O26" s="182">
        <f>ROUND(D26*'111級距'!$P$6*0.2*A26/30,0)</f>
        <v>179</v>
      </c>
      <c r="P26" s="181">
        <f>ROUND(D26*'111級距'!$P$6*0.2*A26/30*0.25,0)+ROUND(D26*'111級距'!$P$7*0.2*A26/30*0.25,0)</f>
        <v>49</v>
      </c>
      <c r="Q26" s="199">
        <f t="shared" si="1"/>
        <v>147</v>
      </c>
      <c r="R26" s="181">
        <f>ROUND(D26*'111級距'!$P$6*0.2*A26/30*0.5,0)+ROUND(D26*'111級距'!$P$7*0.2*A26/30*0.5,0)</f>
        <v>98</v>
      </c>
      <c r="S26" s="191">
        <f t="shared" si="0"/>
        <v>98</v>
      </c>
    </row>
    <row r="27" spans="1:19" ht="16.5">
      <c r="A27" s="190">
        <v>24</v>
      </c>
      <c r="B27" s="179">
        <v>168</v>
      </c>
      <c r="C27" s="180">
        <f t="shared" si="2"/>
        <v>7896</v>
      </c>
      <c r="D27" s="181">
        <f>VLOOKUP(C27,'111級距'!A$10:C$36,3,TRUE)</f>
        <v>11100</v>
      </c>
      <c r="E27" s="181">
        <f>VLOOKUP(C27,'111級距'!$J$23:$L$46,3,TRUE)</f>
        <v>25250</v>
      </c>
      <c r="F27" s="181">
        <f>VLOOKUP(C27,'111級距'!D$3:F$63,3,TRUE)</f>
        <v>8700</v>
      </c>
      <c r="G27" s="181">
        <f>VLOOKUP(C27,'111級距'!G$20:I$68,3,TRUE)</f>
        <v>25250</v>
      </c>
      <c r="H27" s="182">
        <f>ROUND(D27*'111級距'!$P$6*0.7*A27/30,0)+ROUND(D27*'111級距'!$P$7*0.7*A27/30,0)</f>
        <v>715</v>
      </c>
      <c r="I27" s="220"/>
      <c r="J27" s="199">
        <f>ROUND(F27*'111級距'!$P$2*A27/30,0)</f>
        <v>418</v>
      </c>
      <c r="K27" s="199">
        <f>ROUND(E27*'111級距'!$P$4*A27/30,0)</f>
        <v>20</v>
      </c>
      <c r="L27" s="182">
        <f>ROUND(D27*'111級距'!$P$6*0.2*A27/30,0)+ROUND(D27*'111級距'!$P$7*0.2*A27/30,0)</f>
        <v>204</v>
      </c>
      <c r="M27" s="199">
        <v>0</v>
      </c>
      <c r="N27" s="182">
        <f>ROUND(D27*'111級距'!$P$6*0.7*A27/30,0)</f>
        <v>653</v>
      </c>
      <c r="O27" s="182">
        <f>ROUND(D27*'111級距'!$P$6*0.2*A27/30,0)</f>
        <v>186</v>
      </c>
      <c r="P27" s="181">
        <f>ROUND(D27*'111級距'!$P$6*0.2*A27/30*0.25,0)+ROUND(D27*'111級距'!$P$7*0.2*A27/30*0.25,0)</f>
        <v>51</v>
      </c>
      <c r="Q27" s="199">
        <f t="shared" si="1"/>
        <v>153</v>
      </c>
      <c r="R27" s="181">
        <f>ROUND(D27*'111級距'!$P$6*0.2*A27/30*0.5,0)+ROUND(D27*'111級距'!$P$7*0.2*A27/30*0.5,0)</f>
        <v>102</v>
      </c>
      <c r="S27" s="191">
        <f t="shared" si="0"/>
        <v>102</v>
      </c>
    </row>
    <row r="28" spans="1:19" ht="16.5">
      <c r="A28" s="190">
        <v>25</v>
      </c>
      <c r="B28" s="179">
        <v>168</v>
      </c>
      <c r="C28" s="180">
        <f t="shared" si="2"/>
        <v>7896</v>
      </c>
      <c r="D28" s="181">
        <f>VLOOKUP(C28,'111級距'!A$10:C$36,3,TRUE)</f>
        <v>11100</v>
      </c>
      <c r="E28" s="181">
        <f>VLOOKUP(C28,'111級距'!$J$23:$L$46,3,TRUE)</f>
        <v>25250</v>
      </c>
      <c r="F28" s="181">
        <f>VLOOKUP(C28,'111級距'!D$3:F$63,3,TRUE)</f>
        <v>8700</v>
      </c>
      <c r="G28" s="181">
        <f>VLOOKUP(C28,'111級距'!G$20:I$68,3,TRUE)</f>
        <v>25250</v>
      </c>
      <c r="H28" s="182">
        <f>ROUND(D28*'111級距'!$P$6*0.7*A28/30,0)+ROUND(D28*'111級距'!$P$7*0.7*A28/30,0)</f>
        <v>745</v>
      </c>
      <c r="I28" s="220"/>
      <c r="J28" s="199">
        <f>ROUND(F28*'111級距'!$P$2*A28/30,0)</f>
        <v>435</v>
      </c>
      <c r="K28" s="199">
        <f>ROUND(E28*'111級距'!$P$4*A28/30,0)</f>
        <v>21</v>
      </c>
      <c r="L28" s="182">
        <f>ROUND(D28*'111級距'!$P$6*0.2*A28/30,0)+ROUND(D28*'111級距'!$P$7*0.2*A28/30,0)</f>
        <v>213</v>
      </c>
      <c r="M28" s="199">
        <v>0</v>
      </c>
      <c r="N28" s="182">
        <f>ROUND(D28*'111級距'!$P$6*0.7*A28/30,0)</f>
        <v>680</v>
      </c>
      <c r="O28" s="182">
        <f>ROUND(D28*'111級距'!$P$6*0.2*A28/30,0)</f>
        <v>194</v>
      </c>
      <c r="P28" s="181">
        <f>ROUND(D28*'111級距'!$P$6*0.2*A28/30*0.25,0)+ROUND(D28*'111級距'!$P$7*0.2*A28/30*0.25,0)</f>
        <v>54</v>
      </c>
      <c r="Q28" s="199">
        <f t="shared" si="1"/>
        <v>159</v>
      </c>
      <c r="R28" s="181">
        <f>ROUND(D28*'111級距'!$P$6*0.2*A28/30*0.5,0)+ROUND(D28*'111級距'!$P$7*0.2*A28/30*0.5,0)</f>
        <v>106</v>
      </c>
      <c r="S28" s="191">
        <f t="shared" si="0"/>
        <v>107</v>
      </c>
    </row>
    <row r="29" spans="1:19" ht="16.5">
      <c r="A29" s="190">
        <v>26</v>
      </c>
      <c r="B29" s="179">
        <v>168</v>
      </c>
      <c r="C29" s="180">
        <f t="shared" si="2"/>
        <v>7896</v>
      </c>
      <c r="D29" s="181">
        <f>VLOOKUP(C29,'111級距'!A$10:C$36,3,TRUE)</f>
        <v>11100</v>
      </c>
      <c r="E29" s="181">
        <f>VLOOKUP(C29,'111級距'!$J$23:$L$46,3,TRUE)</f>
        <v>25250</v>
      </c>
      <c r="F29" s="181">
        <f>VLOOKUP(C29,'111級距'!D$3:F$63,3,TRUE)</f>
        <v>8700</v>
      </c>
      <c r="G29" s="181">
        <f>VLOOKUP(C29,'111級距'!G$20:I$68,3,TRUE)</f>
        <v>25250</v>
      </c>
      <c r="H29" s="182">
        <f>ROUND(D29*'111級距'!$P$6*0.7*A29/30,0)+ROUND(D29*'111級距'!$P$7*0.7*A29/30,0)</f>
        <v>774</v>
      </c>
      <c r="I29" s="220"/>
      <c r="J29" s="199">
        <f>ROUND(F29*'111級距'!$P$2*A29/30,0)</f>
        <v>452</v>
      </c>
      <c r="K29" s="199">
        <f>ROUND(E29*'111級距'!$P$4*A29/30,0)</f>
        <v>22</v>
      </c>
      <c r="L29" s="182">
        <f>ROUND(D29*'111級距'!$P$6*0.2*A29/30,0)+ROUND(D29*'111級距'!$P$7*0.2*A29/30,0)</f>
        <v>221</v>
      </c>
      <c r="M29" s="199">
        <v>0</v>
      </c>
      <c r="N29" s="182">
        <f>ROUND(D29*'111級距'!$P$6*0.7*A29/30,0)</f>
        <v>707</v>
      </c>
      <c r="O29" s="182">
        <f>ROUND(D29*'111級距'!$P$6*0.2*A29/30,0)</f>
        <v>202</v>
      </c>
      <c r="P29" s="181">
        <f>ROUND(D29*'111級距'!$P$6*0.2*A29/30*0.25,0)+ROUND(D29*'111級距'!$P$7*0.2*A29/30*0.25,0)</f>
        <v>56</v>
      </c>
      <c r="Q29" s="199">
        <f t="shared" si="1"/>
        <v>165</v>
      </c>
      <c r="R29" s="181">
        <f>ROUND(D29*'111級距'!$P$6*0.2*A29/30*0.5,0)+ROUND(D29*'111級距'!$P$7*0.2*A29/30*0.5,0)</f>
        <v>111</v>
      </c>
      <c r="S29" s="191">
        <f t="shared" si="0"/>
        <v>110</v>
      </c>
    </row>
    <row r="30" spans="1:19" ht="16.5">
      <c r="A30" s="190">
        <v>27</v>
      </c>
      <c r="B30" s="179">
        <v>168</v>
      </c>
      <c r="C30" s="180">
        <f t="shared" si="2"/>
        <v>7896</v>
      </c>
      <c r="D30" s="181">
        <f>VLOOKUP(C30,'111級距'!A$10:C$36,3,TRUE)</f>
        <v>11100</v>
      </c>
      <c r="E30" s="181">
        <f>VLOOKUP(C30,'111級距'!$J$23:$L$46,3,TRUE)</f>
        <v>25250</v>
      </c>
      <c r="F30" s="181">
        <f>VLOOKUP(C30,'111級距'!D$3:F$63,3,TRUE)</f>
        <v>8700</v>
      </c>
      <c r="G30" s="181">
        <f>VLOOKUP(C30,'111級距'!G$20:I$68,3,TRUE)</f>
        <v>25250</v>
      </c>
      <c r="H30" s="182">
        <f>ROUND(D30*'111級距'!$P$6*0.7*A30/30,0)+ROUND(D30*'111級距'!$P$7*0.7*A30/30,0)</f>
        <v>804</v>
      </c>
      <c r="I30" s="220"/>
      <c r="J30" s="199">
        <f>ROUND(F30*'111級距'!$P$2*A30/30,0)</f>
        <v>470</v>
      </c>
      <c r="K30" s="199">
        <f>ROUND(E30*'111級距'!$P$4*A30/30,0)</f>
        <v>23</v>
      </c>
      <c r="L30" s="182">
        <f>ROUND(D30*'111級距'!$P$6*0.2*A30/30,0)+ROUND(D30*'111級距'!$P$7*0.2*A30/30,0)</f>
        <v>230</v>
      </c>
      <c r="M30" s="199">
        <v>0</v>
      </c>
      <c r="N30" s="182">
        <f>ROUND(D30*'111級距'!$P$6*0.7*A30/30,0)</f>
        <v>734</v>
      </c>
      <c r="O30" s="182">
        <f>ROUND(D30*'111級距'!$P$6*0.2*A30/30,0)</f>
        <v>210</v>
      </c>
      <c r="P30" s="181">
        <f>ROUND(D30*'111級距'!$P$6*0.2*A30/30*0.25,0)+ROUND(D30*'111級距'!$P$7*0.2*A30/30*0.25,0)</f>
        <v>57</v>
      </c>
      <c r="Q30" s="199">
        <f t="shared" si="1"/>
        <v>173</v>
      </c>
      <c r="R30" s="181">
        <f>ROUND(D30*'111級距'!$P$6*0.2*A30/30*0.5,0)+ROUND(D30*'111級距'!$P$7*0.2*A30/30*0.5,0)</f>
        <v>115</v>
      </c>
      <c r="S30" s="191">
        <f t="shared" si="0"/>
        <v>115</v>
      </c>
    </row>
    <row r="31" spans="1:19" ht="16.5">
      <c r="A31" s="190">
        <v>28</v>
      </c>
      <c r="B31" s="179">
        <v>168</v>
      </c>
      <c r="C31" s="180">
        <f t="shared" si="2"/>
        <v>7896</v>
      </c>
      <c r="D31" s="181">
        <f>VLOOKUP(C31,'111級距'!A$10:C$36,3,TRUE)</f>
        <v>11100</v>
      </c>
      <c r="E31" s="181">
        <f>VLOOKUP(C31,'111級距'!$J$23:$L$46,3,TRUE)</f>
        <v>25250</v>
      </c>
      <c r="F31" s="181">
        <f>VLOOKUP(C31,'111級距'!D$3:F$63,3,TRUE)</f>
        <v>8700</v>
      </c>
      <c r="G31" s="181">
        <f>VLOOKUP(C31,'111級距'!G$20:I$68,3,TRUE)</f>
        <v>25250</v>
      </c>
      <c r="H31" s="182">
        <f>ROUND(D31*'111級距'!$P$6*0.7*A31/30,0)+ROUND(D31*'111級距'!$P$7*0.7*A31/30,0)</f>
        <v>834</v>
      </c>
      <c r="I31" s="220"/>
      <c r="J31" s="199">
        <f>ROUND(F31*'111級距'!$P$2*A31/30,0)</f>
        <v>487</v>
      </c>
      <c r="K31" s="199">
        <f>ROUND(E31*'111級距'!$P$4*A31/30,0)</f>
        <v>24</v>
      </c>
      <c r="L31" s="182">
        <f>ROUND(D31*'111級距'!$P$6*0.2*A31/30,0)+ROUND(D31*'111級距'!$P$7*0.2*A31/30,0)</f>
        <v>239</v>
      </c>
      <c r="M31" s="199">
        <v>0</v>
      </c>
      <c r="N31" s="182">
        <f>ROUND(D31*'111級距'!$P$6*0.7*A31/30,0)</f>
        <v>761</v>
      </c>
      <c r="O31" s="182">
        <f>ROUND(D31*'111級距'!$P$6*0.2*A31/30,0)</f>
        <v>218</v>
      </c>
      <c r="P31" s="181">
        <f>ROUND(D31*'111級距'!$P$6*0.2*A31/30*0.25,0)+ROUND(D31*'111級距'!$P$7*0.2*A31/30*0.25,0)</f>
        <v>59</v>
      </c>
      <c r="Q31" s="199">
        <f t="shared" si="1"/>
        <v>180</v>
      </c>
      <c r="R31" s="181">
        <f>ROUND(D31*'111級距'!$P$6*0.2*A31/30*0.5,0)+ROUND(D31*'111級距'!$P$7*0.2*A31/30*0.5,0)</f>
        <v>119</v>
      </c>
      <c r="S31" s="191">
        <f t="shared" si="0"/>
        <v>120</v>
      </c>
    </row>
    <row r="32" spans="1:19" ht="16.5">
      <c r="A32" s="190">
        <v>29</v>
      </c>
      <c r="B32" s="179">
        <v>168</v>
      </c>
      <c r="C32" s="180">
        <f t="shared" si="2"/>
        <v>7896</v>
      </c>
      <c r="D32" s="181">
        <f>VLOOKUP(C32,'111級距'!A$10:C$36,3,TRUE)</f>
        <v>11100</v>
      </c>
      <c r="E32" s="181">
        <f>VLOOKUP(C32,'111級距'!$J$23:$L$46,3,TRUE)</f>
        <v>25250</v>
      </c>
      <c r="F32" s="181">
        <f>VLOOKUP(C32,'111級距'!D$3:F$63,3,TRUE)</f>
        <v>8700</v>
      </c>
      <c r="G32" s="181">
        <f>VLOOKUP(C32,'111級距'!G$20:I$68,3,TRUE)</f>
        <v>25250</v>
      </c>
      <c r="H32" s="182">
        <f>ROUND(D32*'111級距'!$P$6*0.7*A32/30,0)+ROUND(D32*'111級距'!$P$7*0.7*A32/30,0)</f>
        <v>864</v>
      </c>
      <c r="I32" s="220"/>
      <c r="J32" s="199">
        <f>ROUND(F32*'111級距'!$P$2*A32/30,0)</f>
        <v>505</v>
      </c>
      <c r="K32" s="199">
        <f>ROUND(E32*'111級距'!$P$4*A32/30,0)</f>
        <v>24</v>
      </c>
      <c r="L32" s="182">
        <f>ROUND(D32*'111級距'!$P$6*0.2*A32/30,0)+ROUND(D32*'111級距'!$P$7*0.2*A32/30,0)</f>
        <v>246</v>
      </c>
      <c r="M32" s="199">
        <v>0</v>
      </c>
      <c r="N32" s="182">
        <f>ROUND(D32*'111級距'!$P$6*0.7*A32/30,0)</f>
        <v>789</v>
      </c>
      <c r="O32" s="182">
        <f>ROUND(D32*'111級距'!$P$6*0.2*A32/30,0)</f>
        <v>225</v>
      </c>
      <c r="P32" s="181">
        <f>ROUND(D32*'111級距'!$P$6*0.2*A32/30*0.25,0)+ROUND(D32*'111級距'!$P$7*0.2*A32/30*0.25,0)</f>
        <v>61</v>
      </c>
      <c r="Q32" s="199">
        <f t="shared" si="1"/>
        <v>185</v>
      </c>
      <c r="R32" s="181">
        <f>ROUND(D32*'111級距'!$P$6*0.2*A32/30*0.5,0)+ROUND(D32*'111級距'!$P$7*0.2*A32/30*0.5,0)</f>
        <v>124</v>
      </c>
      <c r="S32" s="191">
        <f t="shared" si="0"/>
        <v>122</v>
      </c>
    </row>
    <row r="33" spans="1:19" ht="17.25" thickBot="1">
      <c r="A33" s="192">
        <v>30</v>
      </c>
      <c r="B33" s="193">
        <v>168</v>
      </c>
      <c r="C33" s="194">
        <f t="shared" si="2"/>
        <v>7896</v>
      </c>
      <c r="D33" s="195">
        <f>VLOOKUP(C33,'111級距'!A$10:C$36,3,TRUE)</f>
        <v>11100</v>
      </c>
      <c r="E33" s="195">
        <f>VLOOKUP(C33,'111級距'!$J$23:$L$46,3,TRUE)</f>
        <v>25250</v>
      </c>
      <c r="F33" s="195">
        <f>VLOOKUP(C33,'111級距'!D$3:F$63,3,TRUE)</f>
        <v>8700</v>
      </c>
      <c r="G33" s="195">
        <f>VLOOKUP(C33,'111級距'!G$20:I$68,3,TRUE)</f>
        <v>25250</v>
      </c>
      <c r="H33" s="196">
        <f>ROUND(D33*'111級距'!$P$6*0.7*A33/30,0)+ROUND(D33*'111級距'!$P$7*0.7*A33/30,0)</f>
        <v>894</v>
      </c>
      <c r="I33" s="221"/>
      <c r="J33" s="197">
        <f>ROUND(F33*'111級距'!$P$2*A33/30,0)</f>
        <v>522</v>
      </c>
      <c r="K33" s="197">
        <f>ROUND(E33*'111級距'!$P$4*A33/30,0)</f>
        <v>25</v>
      </c>
      <c r="L33" s="196">
        <f>ROUND(D33*'111級距'!$P$6*0.2*A33/30,0)+ROUND(D33*'111級距'!$P$7*0.2*A33/30,0)</f>
        <v>255</v>
      </c>
      <c r="M33" s="197">
        <v>0</v>
      </c>
      <c r="N33" s="196">
        <f>ROUND(D33*'111級距'!$P$6*0.7*A33/30,0)</f>
        <v>816</v>
      </c>
      <c r="O33" s="196">
        <f>ROUND(D33*'111級距'!$P$6*0.2*A33/30,0)</f>
        <v>233</v>
      </c>
      <c r="P33" s="195">
        <f>ROUND(D33*'111級距'!$P$6*0.2*A33/30*0.25,0)+ROUND(D33*'111級距'!$P$7*0.2*A33/30*0.25,0)</f>
        <v>64</v>
      </c>
      <c r="Q33" s="197">
        <f t="shared" si="1"/>
        <v>191</v>
      </c>
      <c r="R33" s="195">
        <f>ROUND(D33*'111級距'!$P$6*0.2*A33/30*0.5,0)+ROUND(D33*'111級距'!$P$7*0.2*A33/30*0.5,0)</f>
        <v>128</v>
      </c>
      <c r="S33" s="198">
        <f t="shared" si="0"/>
        <v>127</v>
      </c>
    </row>
    <row r="35" spans="1:12" ht="52.5" customHeight="1">
      <c r="A35" s="209" t="s">
        <v>133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</row>
    <row r="38" spans="8:19" s="6" customFormat="1" ht="16.5"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</sheetData>
  <sheetProtection/>
  <mergeCells count="12">
    <mergeCell ref="A1:C1"/>
    <mergeCell ref="D1:M1"/>
    <mergeCell ref="N1:S1"/>
    <mergeCell ref="A2:C2"/>
    <mergeCell ref="D2:G2"/>
    <mergeCell ref="A35:L35"/>
    <mergeCell ref="H2:K2"/>
    <mergeCell ref="L2:M2"/>
    <mergeCell ref="N2:O2"/>
    <mergeCell ref="P2:Q2"/>
    <mergeCell ref="R2:S2"/>
    <mergeCell ref="I4:I33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V46"/>
  <sheetViews>
    <sheetView tabSelected="1" zoomScale="80" zoomScaleNormal="80" zoomScalePageLayoutView="0" workbookViewId="0" topLeftCell="A1">
      <selection activeCell="B14" sqref="B14"/>
    </sheetView>
  </sheetViews>
  <sheetFormatPr defaultColWidth="9.00390625" defaultRowHeight="15.75"/>
  <cols>
    <col min="1" max="1" width="12.25390625" style="6" customWidth="1"/>
    <col min="2" max="2" width="17.125" style="6" customWidth="1"/>
    <col min="3" max="4" width="13.625" style="6" customWidth="1"/>
    <col min="5" max="5" width="11.25390625" style="6" customWidth="1"/>
    <col min="6" max="6" width="9.50390625" style="6" customWidth="1"/>
    <col min="7" max="7" width="9.00390625" style="1" customWidth="1"/>
    <col min="8" max="8" width="10.00390625" style="1" customWidth="1"/>
    <col min="9" max="9" width="9.00390625" style="1" customWidth="1"/>
    <col min="10" max="10" width="10.875" style="1" customWidth="1"/>
    <col min="11" max="11" width="10.75390625" style="1" customWidth="1"/>
    <col min="12" max="12" width="9.50390625" style="1" customWidth="1"/>
    <col min="13" max="13" width="10.875" style="1" bestFit="1" customWidth="1"/>
    <col min="14" max="14" width="10.875" style="1" customWidth="1"/>
    <col min="15" max="17" width="7.875" style="1" customWidth="1"/>
    <col min="18" max="18" width="7.875" style="7" customWidth="1"/>
    <col min="19" max="22" width="7.875" style="1" customWidth="1"/>
    <col min="23" max="16384" width="9.00390625" style="1" customWidth="1"/>
  </cols>
  <sheetData>
    <row r="1" spans="6:22" ht="10.5" customHeight="1" thickBot="1">
      <c r="F1" s="18"/>
      <c r="L1" s="4"/>
      <c r="M1" s="4"/>
      <c r="O1" s="5"/>
      <c r="P1" s="5"/>
      <c r="Q1" s="5"/>
      <c r="R1" s="5"/>
      <c r="U1" s="4"/>
      <c r="V1" s="4"/>
    </row>
    <row r="2" spans="1:22" ht="16.5">
      <c r="A2" s="238" t="s">
        <v>20</v>
      </c>
      <c r="B2" s="239"/>
      <c r="E2" s="240" t="s">
        <v>63</v>
      </c>
      <c r="F2" s="240"/>
      <c r="G2" s="240"/>
      <c r="H2" s="240"/>
      <c r="J2" s="233" t="s">
        <v>64</v>
      </c>
      <c r="K2" s="233"/>
      <c r="L2" s="233"/>
      <c r="N2" s="104" t="s">
        <v>81</v>
      </c>
      <c r="O2" s="5"/>
      <c r="P2" s="5"/>
      <c r="Q2" s="5"/>
      <c r="R2" s="6"/>
      <c r="S2" s="13"/>
      <c r="T2" s="13"/>
      <c r="U2" s="31"/>
      <c r="V2" s="4"/>
    </row>
    <row r="3" spans="1:22" ht="18.75">
      <c r="A3" s="19" t="s">
        <v>23</v>
      </c>
      <c r="B3" s="20"/>
      <c r="E3" s="29" t="s">
        <v>24</v>
      </c>
      <c r="F3" s="241" t="s">
        <v>25</v>
      </c>
      <c r="G3" s="241"/>
      <c r="H3" s="241"/>
      <c r="J3" s="52"/>
      <c r="K3" s="53" t="s">
        <v>54</v>
      </c>
      <c r="L3" s="53" t="s">
        <v>53</v>
      </c>
      <c r="N3" s="105" t="s">
        <v>80</v>
      </c>
      <c r="Q3" s="5"/>
      <c r="R3" s="6"/>
      <c r="S3" s="31"/>
      <c r="T3" s="30"/>
      <c r="U3" s="7"/>
      <c r="V3" s="4"/>
    </row>
    <row r="4" spans="1:22" ht="19.5">
      <c r="A4" s="19" t="s">
        <v>26</v>
      </c>
      <c r="B4" s="22"/>
      <c r="E4" s="23" t="s">
        <v>27</v>
      </c>
      <c r="F4" s="241" t="s">
        <v>28</v>
      </c>
      <c r="G4" s="241"/>
      <c r="H4" s="241"/>
      <c r="J4" s="53" t="s">
        <v>58</v>
      </c>
      <c r="K4" s="53" t="s">
        <v>57</v>
      </c>
      <c r="L4" s="53" t="s">
        <v>60</v>
      </c>
      <c r="Q4" s="5"/>
      <c r="R4" s="6"/>
      <c r="S4" s="14"/>
      <c r="T4" s="15"/>
      <c r="U4" s="7"/>
      <c r="V4" s="4"/>
    </row>
    <row r="5" spans="1:22" ht="16.5">
      <c r="A5" s="21" t="s">
        <v>32</v>
      </c>
      <c r="B5" s="24">
        <f>30-(B3-1)</f>
        <v>31</v>
      </c>
      <c r="E5" s="29" t="s">
        <v>21</v>
      </c>
      <c r="F5" s="241" t="s">
        <v>22</v>
      </c>
      <c r="G5" s="241"/>
      <c r="H5" s="241"/>
      <c r="J5" s="53" t="s">
        <v>56</v>
      </c>
      <c r="K5" s="53" t="s">
        <v>57</v>
      </c>
      <c r="L5" s="54" t="s">
        <v>61</v>
      </c>
      <c r="N5" s="1" t="s">
        <v>82</v>
      </c>
      <c r="Q5" s="5"/>
      <c r="R5" s="6"/>
      <c r="S5" s="14"/>
      <c r="T5" s="15"/>
      <c r="U5" s="7"/>
      <c r="V5" s="4"/>
    </row>
    <row r="6" spans="1:22" ht="20.25" thickBot="1">
      <c r="A6" s="25" t="s">
        <v>31</v>
      </c>
      <c r="B6" s="17">
        <f>B4-(B3-1)</f>
        <v>1</v>
      </c>
      <c r="E6" s="23" t="s">
        <v>29</v>
      </c>
      <c r="F6" s="241" t="s">
        <v>30</v>
      </c>
      <c r="G6" s="241"/>
      <c r="H6" s="241"/>
      <c r="J6" s="55" t="s">
        <v>59</v>
      </c>
      <c r="K6" s="53" t="s">
        <v>55</v>
      </c>
      <c r="L6" s="53" t="s">
        <v>55</v>
      </c>
      <c r="N6" s="1" t="s">
        <v>83</v>
      </c>
      <c r="Q6" s="5"/>
      <c r="R6" s="1"/>
      <c r="S6" s="14"/>
      <c r="T6" s="15"/>
      <c r="U6" s="7"/>
      <c r="V6" s="4"/>
    </row>
    <row r="7" spans="1:22" ht="16.5">
      <c r="A7" s="249" t="s">
        <v>35</v>
      </c>
      <c r="B7" s="249"/>
      <c r="E7" s="4" t="s">
        <v>36</v>
      </c>
      <c r="G7" s="6"/>
      <c r="L7" s="4"/>
      <c r="N7" s="5"/>
      <c r="O7" s="5"/>
      <c r="P7" s="5"/>
      <c r="Q7" s="5"/>
      <c r="R7" s="5"/>
      <c r="S7" s="4"/>
      <c r="T7" s="4"/>
      <c r="U7" s="4"/>
      <c r="V7" s="4"/>
    </row>
    <row r="8" spans="1:18" ht="16.5">
      <c r="A8" s="32" t="s">
        <v>37</v>
      </c>
      <c r="E8" s="32" t="s">
        <v>52</v>
      </c>
      <c r="G8" s="6"/>
      <c r="O8" s="6"/>
      <c r="P8" s="6"/>
      <c r="Q8" s="6"/>
      <c r="R8" s="6"/>
    </row>
    <row r="9" spans="1:18" ht="16.5">
      <c r="A9" s="32"/>
      <c r="E9" s="32" t="s">
        <v>62</v>
      </c>
      <c r="G9" s="6"/>
      <c r="O9" s="6"/>
      <c r="P9" s="6"/>
      <c r="Q9" s="6"/>
      <c r="R9" s="6"/>
    </row>
    <row r="10" spans="2:7" ht="25.5" customHeight="1" thickBot="1">
      <c r="B10" s="4"/>
      <c r="E10" s="101" t="s">
        <v>73</v>
      </c>
      <c r="G10" s="6"/>
    </row>
    <row r="11" spans="1:22" ht="42.75" customHeight="1">
      <c r="A11" s="222" t="s">
        <v>34</v>
      </c>
      <c r="B11" s="248"/>
      <c r="C11" s="225" t="s">
        <v>33</v>
      </c>
      <c r="D11" s="225"/>
      <c r="E11" s="225"/>
      <c r="F11" s="225"/>
      <c r="G11" s="225"/>
      <c r="H11" s="225"/>
      <c r="I11" s="225"/>
      <c r="J11" s="225"/>
      <c r="K11" s="225"/>
      <c r="L11" s="226"/>
      <c r="M11" s="244" t="s">
        <v>79</v>
      </c>
      <c r="N11" s="245"/>
      <c r="O11" s="245"/>
      <c r="P11" s="245"/>
      <c r="Q11" s="245"/>
      <c r="R11" s="245"/>
      <c r="S11" s="245"/>
      <c r="T11" s="245"/>
      <c r="U11" s="245"/>
      <c r="V11" s="246"/>
    </row>
    <row r="12" spans="1:22" ht="35.25" customHeight="1">
      <c r="A12" s="242" t="s">
        <v>18</v>
      </c>
      <c r="B12" s="243"/>
      <c r="C12" s="234" t="s">
        <v>77</v>
      </c>
      <c r="D12" s="234"/>
      <c r="E12" s="234"/>
      <c r="F12" s="247"/>
      <c r="G12" s="237" t="s">
        <v>5</v>
      </c>
      <c r="H12" s="235"/>
      <c r="I12" s="235"/>
      <c r="J12" s="256"/>
      <c r="K12" s="255" t="s">
        <v>8</v>
      </c>
      <c r="L12" s="236"/>
      <c r="M12" s="257" t="s">
        <v>65</v>
      </c>
      <c r="N12" s="247"/>
      <c r="O12" s="237" t="s">
        <v>12</v>
      </c>
      <c r="P12" s="235"/>
      <c r="Q12" s="235"/>
      <c r="R12" s="235"/>
      <c r="S12" s="234" t="s">
        <v>13</v>
      </c>
      <c r="T12" s="235"/>
      <c r="U12" s="235"/>
      <c r="V12" s="236"/>
    </row>
    <row r="13" spans="1:22" ht="33">
      <c r="A13" s="27" t="s">
        <v>19</v>
      </c>
      <c r="B13" s="33" t="s">
        <v>14</v>
      </c>
      <c r="C13" s="47" t="s">
        <v>38</v>
      </c>
      <c r="D13" s="47" t="s">
        <v>135</v>
      </c>
      <c r="E13" s="47" t="s">
        <v>4</v>
      </c>
      <c r="F13" s="48" t="s">
        <v>9</v>
      </c>
      <c r="G13" s="9" t="s">
        <v>0</v>
      </c>
      <c r="H13" s="30" t="s">
        <v>6</v>
      </c>
      <c r="I13" s="30" t="s">
        <v>1</v>
      </c>
      <c r="J13" s="10" t="s">
        <v>2</v>
      </c>
      <c r="K13" s="2" t="s">
        <v>3</v>
      </c>
      <c r="L13" s="26" t="s">
        <v>7</v>
      </c>
      <c r="M13" s="56" t="s">
        <v>66</v>
      </c>
      <c r="N13" s="11" t="s">
        <v>3</v>
      </c>
      <c r="O13" s="254" t="s">
        <v>11</v>
      </c>
      <c r="P13" s="254"/>
      <c r="Q13" s="252" t="s">
        <v>10</v>
      </c>
      <c r="R13" s="253"/>
      <c r="S13" s="254" t="s">
        <v>11</v>
      </c>
      <c r="T13" s="254"/>
      <c r="U13" s="250" t="s">
        <v>10</v>
      </c>
      <c r="V13" s="251"/>
    </row>
    <row r="14" spans="1:22" ht="16.5">
      <c r="A14" s="16">
        <v>30</v>
      </c>
      <c r="B14" s="34"/>
      <c r="C14" s="47">
        <f>VLOOKUP(B14,'111級距'!A$10:C$36,3,TRUE)</f>
        <v>11100</v>
      </c>
      <c r="D14" s="47">
        <f>VLOOKUP(B14,'111級距'!$J$23:$L$46,3,TRUE)</f>
        <v>25250</v>
      </c>
      <c r="E14" s="47">
        <f>VLOOKUP(B14,'111級距'!D$3:F$63,3,TRUE)</f>
        <v>1500</v>
      </c>
      <c r="F14" s="48">
        <f>VLOOKUP(B14,'111級距'!G:I,3,TRUE)</f>
        <v>25250</v>
      </c>
      <c r="G14" s="2">
        <f>ROUND(C14*'111級距'!$P$6*0.7*A14/30,0)+ROUND(C14*'111級距'!$P$7*0.7*A14/30,0)</f>
        <v>894</v>
      </c>
      <c r="H14" s="30">
        <f>ROUND(F14*'111級距'!$P$9*0.6*'111級距'!$P$10,0)</f>
        <v>1238</v>
      </c>
      <c r="I14" s="28">
        <f>ROUND(E14*'111級距'!$P$2*A14/30,0)</f>
        <v>90</v>
      </c>
      <c r="J14" s="8">
        <f>ROUND(D14*'111級距'!$P$4*A14/30,0)</f>
        <v>25</v>
      </c>
      <c r="K14" s="2">
        <f>ROUND(C14*'111級距'!$P$6*0.2*A14/30,0)+ROUND(C14*'111級距'!$P$7*0.2*A14/30,0)</f>
        <v>255</v>
      </c>
      <c r="L14" s="26">
        <f>ROUND(F14*'111級距'!$P$9*0.3,0)</f>
        <v>392</v>
      </c>
      <c r="M14" s="12">
        <f>ROUND(C14*'111級距'!$P$6*0.7*A14/30,0)</f>
        <v>816</v>
      </c>
      <c r="N14" s="3">
        <f>ROUND(C14*'111級距'!$P$6*0.2*A14/30,0)</f>
        <v>233</v>
      </c>
      <c r="O14" s="47">
        <f>ROUND(C14*'111級距'!$P$6*0.2*A14/30*0.25,0)+ROUND(C14*'111級距'!$P$7*0.2*A14/30*0.25,0)</f>
        <v>64</v>
      </c>
      <c r="P14" s="47">
        <f>ROUNDUP(ROUNDDOWN(L14/4,1),0)</f>
        <v>98</v>
      </c>
      <c r="Q14" s="28">
        <f>ROUND(K14-O14,0)</f>
        <v>191</v>
      </c>
      <c r="R14" s="8">
        <f>ROUND(L14-P14,0)</f>
        <v>294</v>
      </c>
      <c r="S14" s="47">
        <f>ROUND(C14*'111級距'!$P$6*0.2*A14/30*0.5,0)+ROUND(C14*'111級距'!$P$7*0.2*A14/30*0.5,0)</f>
        <v>128</v>
      </c>
      <c r="T14" s="47">
        <f>ROUNDUP(ROUNDDOWN(L14/2,1),0)</f>
        <v>196</v>
      </c>
      <c r="U14" s="28">
        <f>ROUND(K14-S14,0)</f>
        <v>127</v>
      </c>
      <c r="V14" s="26">
        <f>ROUND(L14-T14,0)</f>
        <v>196</v>
      </c>
    </row>
    <row r="15" spans="1:22" ht="16.5">
      <c r="A15" s="16">
        <v>30</v>
      </c>
      <c r="B15" s="34"/>
      <c r="C15" s="47">
        <f>VLOOKUP(B15,'111級距'!A$10:C$36,3,TRUE)</f>
        <v>11100</v>
      </c>
      <c r="D15" s="47">
        <f>VLOOKUP(B15,'111級距'!$J$23:$L$46,3,TRUE)</f>
        <v>25250</v>
      </c>
      <c r="E15" s="47">
        <f>VLOOKUP(B15,'111級距'!D$3:F$63,3,TRUE)</f>
        <v>1500</v>
      </c>
      <c r="F15" s="48">
        <f>VLOOKUP(B15,'111級距'!G:I,3,TRUE)</f>
        <v>25250</v>
      </c>
      <c r="G15" s="2">
        <f>ROUND(C15*'111級距'!$P$6*0.7*A15/30,0)+ROUND(C15*'111級距'!$P$7*0.7*A15/30,0)</f>
        <v>894</v>
      </c>
      <c r="H15" s="106">
        <f>ROUND(F15*'111級距'!$P$9*0.6*'111級距'!$P$10,0)</f>
        <v>1238</v>
      </c>
      <c r="I15" s="28">
        <f>ROUND(E15*'111級距'!$P$2*A15/30,0)</f>
        <v>90</v>
      </c>
      <c r="J15" s="8">
        <f>ROUND(D15*'111級距'!$P$4*A15/30,0)</f>
        <v>25</v>
      </c>
      <c r="K15" s="2">
        <f>ROUND(C15*'111級距'!$P$6*0.2*A15/30,0)+ROUND(C15*'111級距'!$P$7*0.2*A15/30,0)</f>
        <v>255</v>
      </c>
      <c r="L15" s="26">
        <f>ROUND(F15*'111級距'!$P$9*0.3,0)</f>
        <v>392</v>
      </c>
      <c r="M15" s="12">
        <f>ROUND(C15*'111級距'!$P$6*0.7*A15/30,0)</f>
        <v>816</v>
      </c>
      <c r="N15" s="3">
        <f>ROUND(C15*'111級距'!$P$6*0.2*A15/30,0)</f>
        <v>233</v>
      </c>
      <c r="O15" s="47">
        <f>ROUND(C15*'111級距'!$P$6*0.2*A15/30*0.25,0)+ROUND(C15*'111級距'!$P$7*0.2*A15/30*0.25,0)</f>
        <v>64</v>
      </c>
      <c r="P15" s="47">
        <f aca="true" t="shared" si="0" ref="P15:P46">ROUNDUP(ROUNDDOWN(L15/4,1),0)</f>
        <v>98</v>
      </c>
      <c r="Q15" s="28">
        <f aca="true" t="shared" si="1" ref="Q15:Q46">ROUND(K15-O15,0)</f>
        <v>191</v>
      </c>
      <c r="R15" s="8">
        <f aca="true" t="shared" si="2" ref="R15:R46">ROUND(L15-P15,0)</f>
        <v>294</v>
      </c>
      <c r="S15" s="47">
        <f>ROUND(C15*'111級距'!$P$6*0.2*A15/30*0.5,0)+ROUND(C15*'111級距'!$P$7*0.2*A15/30*0.5,0)</f>
        <v>128</v>
      </c>
      <c r="T15" s="47">
        <f aca="true" t="shared" si="3" ref="T15:T46">ROUNDUP(ROUNDDOWN(L15/2,1),0)</f>
        <v>196</v>
      </c>
      <c r="U15" s="28">
        <f aca="true" t="shared" si="4" ref="U15:U46">ROUND(K15-S15,0)</f>
        <v>127</v>
      </c>
      <c r="V15" s="26">
        <f aca="true" t="shared" si="5" ref="V15:V46">ROUND(L15-T15,0)</f>
        <v>196</v>
      </c>
    </row>
    <row r="16" spans="1:22" ht="16.5">
      <c r="A16" s="16">
        <v>30</v>
      </c>
      <c r="B16" s="34"/>
      <c r="C16" s="47">
        <f>VLOOKUP(B16,'111級距'!A$10:C$36,3,TRUE)</f>
        <v>11100</v>
      </c>
      <c r="D16" s="47">
        <f>VLOOKUP(B16,'111級距'!$J$23:$L$46,3,TRUE)</f>
        <v>25250</v>
      </c>
      <c r="E16" s="47">
        <f>VLOOKUP(B16,'111級距'!D$3:F$63,3,TRUE)</f>
        <v>1500</v>
      </c>
      <c r="F16" s="48">
        <f>VLOOKUP(B16,'111級距'!G:I,3,TRUE)</f>
        <v>25250</v>
      </c>
      <c r="G16" s="2">
        <f>ROUND(C16*'111級距'!$P$6*0.7*A16/30,0)+ROUND(C16*'111級距'!$P$7*0.7*A16/30,0)</f>
        <v>894</v>
      </c>
      <c r="H16" s="106">
        <f>ROUND(F16*'111級距'!$P$9*0.6*'111級距'!$P$10,0)</f>
        <v>1238</v>
      </c>
      <c r="I16" s="28">
        <f>ROUND(E16*'111級距'!$P$2*A16/30,0)</f>
        <v>90</v>
      </c>
      <c r="J16" s="8">
        <f>ROUND(D16*'111級距'!$P$4*A16/30,0)</f>
        <v>25</v>
      </c>
      <c r="K16" s="2">
        <f>ROUND(C16*'111級距'!$P$6*0.2*A16/30,0)+ROUND(C16*'111級距'!$P$7*0.2*A16/30,0)</f>
        <v>255</v>
      </c>
      <c r="L16" s="26">
        <f>ROUND(F16*'111級距'!$P$9*0.3,0)</f>
        <v>392</v>
      </c>
      <c r="M16" s="12">
        <f>ROUND(C16*'111級距'!$P$6*0.7*A16/30,0)</f>
        <v>816</v>
      </c>
      <c r="N16" s="3">
        <f>ROUND(C16*'111級距'!$P$6*0.2*A16/30,0)</f>
        <v>233</v>
      </c>
      <c r="O16" s="47">
        <f>ROUND(C16*'111級距'!$P$6*0.2*A16/30*0.25,0)+ROUND(C16*'111級距'!$P$7*0.2*A16/30*0.25,0)</f>
        <v>64</v>
      </c>
      <c r="P16" s="47">
        <f t="shared" si="0"/>
        <v>98</v>
      </c>
      <c r="Q16" s="28">
        <f t="shared" si="1"/>
        <v>191</v>
      </c>
      <c r="R16" s="8">
        <f t="shared" si="2"/>
        <v>294</v>
      </c>
      <c r="S16" s="47">
        <f>ROUND(C16*'111級距'!$P$6*0.2*A16/30*0.5,0)+ROUND(C16*'111級距'!$P$7*0.2*A16/30*0.5,0)</f>
        <v>128</v>
      </c>
      <c r="T16" s="47">
        <f t="shared" si="3"/>
        <v>196</v>
      </c>
      <c r="U16" s="28">
        <f t="shared" si="4"/>
        <v>127</v>
      </c>
      <c r="V16" s="26">
        <f t="shared" si="5"/>
        <v>196</v>
      </c>
    </row>
    <row r="17" spans="1:22" ht="16.5">
      <c r="A17" s="16">
        <v>30</v>
      </c>
      <c r="B17" s="34"/>
      <c r="C17" s="47">
        <f>VLOOKUP(B17,'111級距'!A$10:C$36,3,TRUE)</f>
        <v>11100</v>
      </c>
      <c r="D17" s="47">
        <f>VLOOKUP(B17,'111級距'!$J$23:$L$46,3,TRUE)</f>
        <v>25250</v>
      </c>
      <c r="E17" s="47">
        <f>VLOOKUP(B17,'111級距'!D$3:F$63,3,TRUE)</f>
        <v>1500</v>
      </c>
      <c r="F17" s="48">
        <f>VLOOKUP(B17,'111級距'!G:I,3,TRUE)</f>
        <v>25250</v>
      </c>
      <c r="G17" s="2">
        <f>ROUND(C17*'111級距'!$P$6*0.7*A17/30,0)+ROUND(C17*'111級距'!$P$7*0.7*A17/30,0)</f>
        <v>894</v>
      </c>
      <c r="H17" s="106">
        <f>ROUND(F17*'111級距'!$P$9*0.6*'111級距'!$P$10,0)</f>
        <v>1238</v>
      </c>
      <c r="I17" s="28">
        <f>ROUND(E17*'111級距'!$P$2*A17/30,0)</f>
        <v>90</v>
      </c>
      <c r="J17" s="8">
        <f>ROUND(D17*'111級距'!$P$4*A17/30,0)</f>
        <v>25</v>
      </c>
      <c r="K17" s="2">
        <f>ROUND(C17*'111級距'!$P$6*0.2*A17/30,0)+ROUND(C17*'111級距'!$P$7*0.2*A17/30,0)</f>
        <v>255</v>
      </c>
      <c r="L17" s="26">
        <f>ROUND(F17*'111級距'!$P$9*0.3,0)</f>
        <v>392</v>
      </c>
      <c r="M17" s="12">
        <f>ROUND(C17*'111級距'!$P$6*0.7*A17/30,0)</f>
        <v>816</v>
      </c>
      <c r="N17" s="3">
        <f>ROUND(C17*'111級距'!$P$6*0.2*A17/30,0)</f>
        <v>233</v>
      </c>
      <c r="O17" s="47">
        <f>ROUND(C17*'111級距'!$P$6*0.2*A17/30*0.25,0)+ROUND(C17*'111級距'!$P$7*0.2*A17/30*0.25,0)</f>
        <v>64</v>
      </c>
      <c r="P17" s="47">
        <f t="shared" si="0"/>
        <v>98</v>
      </c>
      <c r="Q17" s="28">
        <f t="shared" si="1"/>
        <v>191</v>
      </c>
      <c r="R17" s="8">
        <f t="shared" si="2"/>
        <v>294</v>
      </c>
      <c r="S17" s="47">
        <f>ROUND(C17*'111級距'!$P$6*0.2*A17/30*0.5,0)+ROUND(C17*'111級距'!$P$7*0.2*A17/30*0.5,0)</f>
        <v>128</v>
      </c>
      <c r="T17" s="47">
        <f t="shared" si="3"/>
        <v>196</v>
      </c>
      <c r="U17" s="28">
        <f t="shared" si="4"/>
        <v>127</v>
      </c>
      <c r="V17" s="26">
        <f t="shared" si="5"/>
        <v>196</v>
      </c>
    </row>
    <row r="18" spans="1:22" ht="16.5">
      <c r="A18" s="16">
        <v>30</v>
      </c>
      <c r="B18" s="34"/>
      <c r="C18" s="47">
        <f>VLOOKUP(B18,'111級距'!A$10:C$36,3,TRUE)</f>
        <v>11100</v>
      </c>
      <c r="D18" s="47">
        <f>VLOOKUP(B18,'111級距'!$J$23:$L$46,3,TRUE)</f>
        <v>25250</v>
      </c>
      <c r="E18" s="47">
        <f>VLOOKUP(B18,'111級距'!D$3:F$63,3,TRUE)</f>
        <v>1500</v>
      </c>
      <c r="F18" s="48">
        <f>VLOOKUP(B18,'111級距'!G:I,3,TRUE)</f>
        <v>25250</v>
      </c>
      <c r="G18" s="2">
        <f>ROUND(C18*'111級距'!$P$6*0.7*A18/30,0)+ROUND(C18*'111級距'!$P$7*0.7*A18/30,0)</f>
        <v>894</v>
      </c>
      <c r="H18" s="106">
        <f>ROUND(F18*'111級距'!$P$9*0.6*'111級距'!$P$10,0)</f>
        <v>1238</v>
      </c>
      <c r="I18" s="28">
        <f>ROUND(E18*'111級距'!$P$2*A18/30,0)</f>
        <v>90</v>
      </c>
      <c r="J18" s="8">
        <f>ROUND(D18*'111級距'!$P$4*A18/30,0)</f>
        <v>25</v>
      </c>
      <c r="K18" s="2">
        <f>ROUND(C18*'111級距'!$P$6*0.2*A18/30,0)+ROUND(C18*'111級距'!$P$7*0.2*A18/30,0)</f>
        <v>255</v>
      </c>
      <c r="L18" s="26">
        <f>ROUND(F18*'111級距'!$P$9*0.3,0)</f>
        <v>392</v>
      </c>
      <c r="M18" s="12">
        <f>ROUND(C18*'111級距'!$P$6*0.7*A18/30,0)</f>
        <v>816</v>
      </c>
      <c r="N18" s="3">
        <f>ROUND(C18*'111級距'!$P$6*0.2*A18/30,0)</f>
        <v>233</v>
      </c>
      <c r="O18" s="47">
        <f>ROUND(C18*'111級距'!$P$6*0.2*A18/30*0.25,0)+ROUND(C18*'111級距'!$P$7*0.2*A18/30*0.25,0)</f>
        <v>64</v>
      </c>
      <c r="P18" s="47">
        <f t="shared" si="0"/>
        <v>98</v>
      </c>
      <c r="Q18" s="28">
        <f t="shared" si="1"/>
        <v>191</v>
      </c>
      <c r="R18" s="8">
        <f t="shared" si="2"/>
        <v>294</v>
      </c>
      <c r="S18" s="47">
        <f>ROUND(C18*'111級距'!$P$6*0.2*A18/30*0.5,0)+ROUND(C18*'111級距'!$P$7*0.2*A18/30*0.5,0)</f>
        <v>128</v>
      </c>
      <c r="T18" s="47">
        <f t="shared" si="3"/>
        <v>196</v>
      </c>
      <c r="U18" s="28">
        <f t="shared" si="4"/>
        <v>127</v>
      </c>
      <c r="V18" s="26">
        <f t="shared" si="5"/>
        <v>196</v>
      </c>
    </row>
    <row r="19" spans="1:22" ht="16.5">
      <c r="A19" s="16">
        <v>30</v>
      </c>
      <c r="B19" s="34"/>
      <c r="C19" s="47">
        <f>VLOOKUP(B19,'111級距'!A$10:C$36,3,TRUE)</f>
        <v>11100</v>
      </c>
      <c r="D19" s="47">
        <f>VLOOKUP(B19,'111級距'!$J$23:$L$46,3,TRUE)</f>
        <v>25250</v>
      </c>
      <c r="E19" s="47">
        <f>VLOOKUP(B19,'111級距'!D$3:F$63,3,TRUE)</f>
        <v>1500</v>
      </c>
      <c r="F19" s="48">
        <f>VLOOKUP(B19,'111級距'!G:I,3,TRUE)</f>
        <v>25250</v>
      </c>
      <c r="G19" s="2">
        <f>ROUND(C19*'111級距'!$P$6*0.7*A19/30,0)+ROUND(C19*'111級距'!$P$7*0.7*A19/30,0)</f>
        <v>894</v>
      </c>
      <c r="H19" s="106">
        <f>ROUND(F19*'111級距'!$P$9*0.6*'111級距'!$P$10,0)</f>
        <v>1238</v>
      </c>
      <c r="I19" s="28">
        <f>ROUND(E19*'111級距'!$P$2*A19/30,0)</f>
        <v>90</v>
      </c>
      <c r="J19" s="8">
        <f>ROUND(D19*'111級距'!$P$4*A19/30,0)</f>
        <v>25</v>
      </c>
      <c r="K19" s="2">
        <f>ROUND(C19*'111級距'!$P$6*0.2*A19/30,0)+ROUND(C19*'111級距'!$P$7*0.2*A19/30,0)</f>
        <v>255</v>
      </c>
      <c r="L19" s="26">
        <f>ROUND(F19*'111級距'!$P$9*0.3,0)</f>
        <v>392</v>
      </c>
      <c r="M19" s="12">
        <f>ROUND(C19*'111級距'!$P$6*0.7*A19/30,0)</f>
        <v>816</v>
      </c>
      <c r="N19" s="3">
        <f>ROUND(C19*'111級距'!$P$6*0.2*A19/30,0)</f>
        <v>233</v>
      </c>
      <c r="O19" s="47">
        <f>ROUND(C19*'111級距'!$P$6*0.2*A19/30*0.25,0)+ROUND(C19*'111級距'!$P$7*0.2*A19/30*0.25,0)</f>
        <v>64</v>
      </c>
      <c r="P19" s="47">
        <f t="shared" si="0"/>
        <v>98</v>
      </c>
      <c r="Q19" s="28">
        <f t="shared" si="1"/>
        <v>191</v>
      </c>
      <c r="R19" s="8">
        <f t="shared" si="2"/>
        <v>294</v>
      </c>
      <c r="S19" s="47">
        <f>ROUND(C19*'111級距'!$P$6*0.2*A19/30*0.5,0)+ROUND(C19*'111級距'!$P$7*0.2*A19/30*0.5,0)</f>
        <v>128</v>
      </c>
      <c r="T19" s="47">
        <f t="shared" si="3"/>
        <v>196</v>
      </c>
      <c r="U19" s="28">
        <f t="shared" si="4"/>
        <v>127</v>
      </c>
      <c r="V19" s="26">
        <f t="shared" si="5"/>
        <v>196</v>
      </c>
    </row>
    <row r="20" spans="1:22" ht="16.5">
      <c r="A20" s="16">
        <v>30</v>
      </c>
      <c r="B20" s="34"/>
      <c r="C20" s="47">
        <f>VLOOKUP(B20,'111級距'!A$10:C$36,3,TRUE)</f>
        <v>11100</v>
      </c>
      <c r="D20" s="47">
        <f>VLOOKUP(B20,'111級距'!$J$23:$L$46,3,TRUE)</f>
        <v>25250</v>
      </c>
      <c r="E20" s="47">
        <f>VLOOKUP(B20,'111級距'!D$3:F$63,3,TRUE)</f>
        <v>1500</v>
      </c>
      <c r="F20" s="48">
        <f>VLOOKUP(B20,'111級距'!G:I,3,TRUE)</f>
        <v>25250</v>
      </c>
      <c r="G20" s="2">
        <f>ROUND(C20*'111級距'!$P$6*0.7*A20/30,0)+ROUND(C20*'111級距'!$P$7*0.7*A20/30,0)</f>
        <v>894</v>
      </c>
      <c r="H20" s="106">
        <f>ROUND(F20*'111級距'!$P$9*0.6*'111級距'!$P$10,0)</f>
        <v>1238</v>
      </c>
      <c r="I20" s="28">
        <f>ROUND(E20*'111級距'!$P$2*A20/30,0)</f>
        <v>90</v>
      </c>
      <c r="J20" s="8">
        <f>ROUND(D20*'111級距'!$P$4*A20/30,0)</f>
        <v>25</v>
      </c>
      <c r="K20" s="2">
        <f>ROUND(C20*'111級距'!$P$6*0.2*A20/30,0)+ROUND(C20*'111級距'!$P$7*0.2*A20/30,0)</f>
        <v>255</v>
      </c>
      <c r="L20" s="26">
        <f>ROUND(F20*'111級距'!$P$9*0.3,0)</f>
        <v>392</v>
      </c>
      <c r="M20" s="12">
        <f>ROUND(C20*'111級距'!$P$6*0.7*A20/30,0)</f>
        <v>816</v>
      </c>
      <c r="N20" s="3">
        <f>ROUND(C20*'111級距'!$P$6*0.2*A20/30,0)</f>
        <v>233</v>
      </c>
      <c r="O20" s="47">
        <f>ROUND(C20*'111級距'!$P$6*0.2*A20/30*0.25,0)+ROUND(C20*'111級距'!$P$7*0.2*A20/30*0.25,0)</f>
        <v>64</v>
      </c>
      <c r="P20" s="47">
        <f t="shared" si="0"/>
        <v>98</v>
      </c>
      <c r="Q20" s="28">
        <f t="shared" si="1"/>
        <v>191</v>
      </c>
      <c r="R20" s="8">
        <f t="shared" si="2"/>
        <v>294</v>
      </c>
      <c r="S20" s="47">
        <f>ROUND(C20*'111級距'!$P$6*0.2*A20/30*0.5,0)+ROUND(C20*'111級距'!$P$7*0.2*A20/30*0.5,0)</f>
        <v>128</v>
      </c>
      <c r="T20" s="47">
        <f t="shared" si="3"/>
        <v>196</v>
      </c>
      <c r="U20" s="28">
        <f t="shared" si="4"/>
        <v>127</v>
      </c>
      <c r="V20" s="26">
        <f t="shared" si="5"/>
        <v>196</v>
      </c>
    </row>
    <row r="21" spans="1:22" ht="16.5">
      <c r="A21" s="16">
        <v>30</v>
      </c>
      <c r="B21" s="34"/>
      <c r="C21" s="47">
        <f>VLOOKUP(B21,'111級距'!A$10:C$36,3,TRUE)</f>
        <v>11100</v>
      </c>
      <c r="D21" s="47">
        <f>VLOOKUP(B21,'111級距'!$J$23:$L$46,3,TRUE)</f>
        <v>25250</v>
      </c>
      <c r="E21" s="47">
        <f>VLOOKUP(B21,'111級距'!D$3:F$63,3,TRUE)</f>
        <v>1500</v>
      </c>
      <c r="F21" s="48">
        <f>VLOOKUP(B21,'111級距'!G:I,3,TRUE)</f>
        <v>25250</v>
      </c>
      <c r="G21" s="2">
        <f>ROUND(C21*'111級距'!$P$6*0.7*A21/30,0)+ROUND(C21*'111級距'!$P$7*0.7*A21/30,0)</f>
        <v>894</v>
      </c>
      <c r="H21" s="106">
        <f>ROUND(F21*'111級距'!$P$9*0.6*'111級距'!$P$10,0)</f>
        <v>1238</v>
      </c>
      <c r="I21" s="28">
        <f>ROUND(E21*'111級距'!$P$2*A21/30,0)</f>
        <v>90</v>
      </c>
      <c r="J21" s="8">
        <f>ROUND(D21*'111級距'!$P$4*A21/30,0)</f>
        <v>25</v>
      </c>
      <c r="K21" s="2">
        <f>ROUND(C21*'111級距'!$P$6*0.2*A21/30,0)+ROUND(C21*'111級距'!$P$7*0.2*A21/30,0)</f>
        <v>255</v>
      </c>
      <c r="L21" s="26">
        <f>ROUND(F21*'111級距'!$P$9*0.3,0)</f>
        <v>392</v>
      </c>
      <c r="M21" s="12">
        <f>ROUND(C21*'111級距'!$P$6*0.7*A21/30,0)</f>
        <v>816</v>
      </c>
      <c r="N21" s="3">
        <f>ROUND(C21*'111級距'!$P$6*0.2*A21/30,0)</f>
        <v>233</v>
      </c>
      <c r="O21" s="47">
        <f>ROUND(C21*'111級距'!$P$6*0.2*A21/30*0.25,0)+ROUND(C21*'111級距'!$P$7*0.2*A21/30*0.25,0)</f>
        <v>64</v>
      </c>
      <c r="P21" s="47">
        <f t="shared" si="0"/>
        <v>98</v>
      </c>
      <c r="Q21" s="28">
        <f t="shared" si="1"/>
        <v>191</v>
      </c>
      <c r="R21" s="8">
        <f t="shared" si="2"/>
        <v>294</v>
      </c>
      <c r="S21" s="47">
        <f>ROUND(C21*'111級距'!$P$6*0.2*A21/30*0.5,0)+ROUND(C21*'111級距'!$P$7*0.2*A21/30*0.5,0)</f>
        <v>128</v>
      </c>
      <c r="T21" s="47">
        <f t="shared" si="3"/>
        <v>196</v>
      </c>
      <c r="U21" s="28">
        <f t="shared" si="4"/>
        <v>127</v>
      </c>
      <c r="V21" s="26">
        <f t="shared" si="5"/>
        <v>196</v>
      </c>
    </row>
    <row r="22" spans="1:22" ht="16.5">
      <c r="A22" s="16">
        <v>30</v>
      </c>
      <c r="B22" s="34"/>
      <c r="C22" s="47">
        <f>VLOOKUP(B22,'111級距'!A$10:C$36,3,TRUE)</f>
        <v>11100</v>
      </c>
      <c r="D22" s="47">
        <f>VLOOKUP(B22,'111級距'!$J$23:$L$46,3,TRUE)</f>
        <v>25250</v>
      </c>
      <c r="E22" s="47">
        <f>VLOOKUP(B22,'111級距'!D$3:F$63,3,TRUE)</f>
        <v>1500</v>
      </c>
      <c r="F22" s="48">
        <f>VLOOKUP(B22,'111級距'!G:I,3,TRUE)</f>
        <v>25250</v>
      </c>
      <c r="G22" s="2">
        <f>ROUND(C22*'111級距'!$P$6*0.7*A22/30,0)+ROUND(C22*'111級距'!$P$7*0.7*A22/30,0)</f>
        <v>894</v>
      </c>
      <c r="H22" s="106">
        <f>ROUND(F22*'111級距'!$P$9*0.6*'111級距'!$P$10,0)</f>
        <v>1238</v>
      </c>
      <c r="I22" s="28">
        <f>ROUND(E22*'111級距'!$P$2*A22/30,0)</f>
        <v>90</v>
      </c>
      <c r="J22" s="8">
        <f>ROUND(D22*'111級距'!$P$4*A22/30,0)</f>
        <v>25</v>
      </c>
      <c r="K22" s="2">
        <f>ROUND(C22*'111級距'!$P$6*0.2*A22/30,0)+ROUND(C22*'111級距'!$P$7*0.2*A22/30,0)</f>
        <v>255</v>
      </c>
      <c r="L22" s="26">
        <f>ROUND(F22*'111級距'!$P$9*0.3,0)</f>
        <v>392</v>
      </c>
      <c r="M22" s="12">
        <f>ROUND(C22*'111級距'!$P$6*0.7*A22/30,0)</f>
        <v>816</v>
      </c>
      <c r="N22" s="3">
        <f>ROUND(C22*'111級距'!$P$6*0.2*A22/30,0)</f>
        <v>233</v>
      </c>
      <c r="O22" s="47">
        <f>ROUND(C22*'111級距'!$P$6*0.2*A22/30*0.25,0)+ROUND(C22*'111級距'!$P$7*0.2*A22/30*0.25,0)</f>
        <v>64</v>
      </c>
      <c r="P22" s="47">
        <f t="shared" si="0"/>
        <v>98</v>
      </c>
      <c r="Q22" s="28">
        <f t="shared" si="1"/>
        <v>191</v>
      </c>
      <c r="R22" s="8">
        <f t="shared" si="2"/>
        <v>294</v>
      </c>
      <c r="S22" s="47">
        <f>ROUND(C22*'111級距'!$P$6*0.2*A22/30*0.5,0)+ROUND(C22*'111級距'!$P$7*0.2*A22/30*0.5,0)</f>
        <v>128</v>
      </c>
      <c r="T22" s="47">
        <f t="shared" si="3"/>
        <v>196</v>
      </c>
      <c r="U22" s="28">
        <f t="shared" si="4"/>
        <v>127</v>
      </c>
      <c r="V22" s="26">
        <f t="shared" si="5"/>
        <v>196</v>
      </c>
    </row>
    <row r="23" spans="1:22" ht="16.5">
      <c r="A23" s="16">
        <v>30</v>
      </c>
      <c r="B23" s="34"/>
      <c r="C23" s="47">
        <f>VLOOKUP(B23,'111級距'!A$10:C$36,3,TRUE)</f>
        <v>11100</v>
      </c>
      <c r="D23" s="47">
        <f>VLOOKUP(B23,'111級距'!$J$23:$L$46,3,TRUE)</f>
        <v>25250</v>
      </c>
      <c r="E23" s="47">
        <f>VLOOKUP(B23,'111級距'!D$3:F$63,3,TRUE)</f>
        <v>1500</v>
      </c>
      <c r="F23" s="48">
        <f>VLOOKUP(B23,'111級距'!G:I,3,TRUE)</f>
        <v>25250</v>
      </c>
      <c r="G23" s="2">
        <f>ROUND(C23*'111級距'!$P$6*0.7*A23/30,0)+ROUND(C23*'111級距'!$P$7*0.7*A23/30,0)</f>
        <v>894</v>
      </c>
      <c r="H23" s="106">
        <f>ROUND(F23*'111級距'!$P$9*0.6*'111級距'!$P$10,0)</f>
        <v>1238</v>
      </c>
      <c r="I23" s="28">
        <f>ROUND(E23*'111級距'!$P$2*A23/30,0)</f>
        <v>90</v>
      </c>
      <c r="J23" s="8">
        <f>ROUND(D23*'111級距'!$P$4*A23/30,0)</f>
        <v>25</v>
      </c>
      <c r="K23" s="2">
        <f>ROUND(C23*'111級距'!$P$6*0.2*A23/30,0)+ROUND(C23*'111級距'!$P$7*0.2*A23/30,0)</f>
        <v>255</v>
      </c>
      <c r="L23" s="26">
        <f>ROUND(F23*'111級距'!$P$9*0.3,0)</f>
        <v>392</v>
      </c>
      <c r="M23" s="12">
        <f>ROUND(C23*'111級距'!$P$6*0.7*A23/30,0)</f>
        <v>816</v>
      </c>
      <c r="N23" s="3">
        <f>ROUND(C23*'111級距'!$P$6*0.2*A23/30,0)</f>
        <v>233</v>
      </c>
      <c r="O23" s="47">
        <f>ROUND(C23*'111級距'!$P$6*0.2*A23/30*0.25,0)+ROUND(C23*'111級距'!$P$7*0.2*A23/30*0.25,0)</f>
        <v>64</v>
      </c>
      <c r="P23" s="47">
        <f t="shared" si="0"/>
        <v>98</v>
      </c>
      <c r="Q23" s="28">
        <f t="shared" si="1"/>
        <v>191</v>
      </c>
      <c r="R23" s="8">
        <f t="shared" si="2"/>
        <v>294</v>
      </c>
      <c r="S23" s="47">
        <f>ROUND(C23*'111級距'!$P$6*0.2*A23/30*0.5,0)+ROUND(C23*'111級距'!$P$7*0.2*A23/30*0.5,0)</f>
        <v>128</v>
      </c>
      <c r="T23" s="47">
        <f t="shared" si="3"/>
        <v>196</v>
      </c>
      <c r="U23" s="28">
        <f t="shared" si="4"/>
        <v>127</v>
      </c>
      <c r="V23" s="26">
        <f t="shared" si="5"/>
        <v>196</v>
      </c>
    </row>
    <row r="24" spans="1:22" ht="16.5">
      <c r="A24" s="16">
        <v>30</v>
      </c>
      <c r="B24" s="34"/>
      <c r="C24" s="47">
        <f>VLOOKUP(B24,'111級距'!A$10:C$36,3,TRUE)</f>
        <v>11100</v>
      </c>
      <c r="D24" s="47">
        <f>VLOOKUP(B24,'111級距'!$J$23:$L$46,3,TRUE)</f>
        <v>25250</v>
      </c>
      <c r="E24" s="47">
        <f>VLOOKUP(B24,'111級距'!D$3:F$63,3,TRUE)</f>
        <v>1500</v>
      </c>
      <c r="F24" s="48">
        <f>VLOOKUP(B24,'111級距'!G:I,3,TRUE)</f>
        <v>25250</v>
      </c>
      <c r="G24" s="2">
        <f>ROUND(C24*'111級距'!$P$6*0.7*A24/30,0)+ROUND(C24*'111級距'!$P$7*0.7*A24/30,0)</f>
        <v>894</v>
      </c>
      <c r="H24" s="106">
        <f>ROUND(F24*'111級距'!$P$9*0.6*'111級距'!$P$10,0)</f>
        <v>1238</v>
      </c>
      <c r="I24" s="28">
        <f>ROUND(E24*'111級距'!$P$2*A24/30,0)</f>
        <v>90</v>
      </c>
      <c r="J24" s="8">
        <f>ROUND(D24*'111級距'!$P$4*A24/30,0)</f>
        <v>25</v>
      </c>
      <c r="K24" s="2">
        <f>ROUND(C24*'111級距'!$P$6*0.2*A24/30,0)+ROUND(C24*'111級距'!$P$7*0.2*A24/30,0)</f>
        <v>255</v>
      </c>
      <c r="L24" s="26">
        <f>ROUND(F24*'111級距'!$P$9*0.3,0)</f>
        <v>392</v>
      </c>
      <c r="M24" s="12">
        <f>ROUND(C24*'111級距'!$P$6*0.7*A24/30,0)</f>
        <v>816</v>
      </c>
      <c r="N24" s="3">
        <f>ROUND(C24*'111級距'!$P$6*0.2*A24/30,0)</f>
        <v>233</v>
      </c>
      <c r="O24" s="47">
        <f>ROUND(C24*'111級距'!$P$6*0.2*A24/30*0.25,0)+ROUND(C24*'111級距'!$P$7*0.2*A24/30*0.25,0)</f>
        <v>64</v>
      </c>
      <c r="P24" s="47">
        <f t="shared" si="0"/>
        <v>98</v>
      </c>
      <c r="Q24" s="28">
        <f t="shared" si="1"/>
        <v>191</v>
      </c>
      <c r="R24" s="8">
        <f t="shared" si="2"/>
        <v>294</v>
      </c>
      <c r="S24" s="47">
        <f>ROUND(C24*'111級距'!$P$6*0.2*A24/30*0.5,0)+ROUND(C24*'111級距'!$P$7*0.2*A24/30*0.5,0)</f>
        <v>128</v>
      </c>
      <c r="T24" s="47">
        <f t="shared" si="3"/>
        <v>196</v>
      </c>
      <c r="U24" s="28">
        <f t="shared" si="4"/>
        <v>127</v>
      </c>
      <c r="V24" s="26">
        <f t="shared" si="5"/>
        <v>196</v>
      </c>
    </row>
    <row r="25" spans="1:22" ht="16.5">
      <c r="A25" s="16">
        <v>30</v>
      </c>
      <c r="B25" s="34"/>
      <c r="C25" s="47">
        <f>VLOOKUP(B25,'111級距'!A$10:C$36,3,TRUE)</f>
        <v>11100</v>
      </c>
      <c r="D25" s="47">
        <f>VLOOKUP(B25,'111級距'!$J$23:$L$46,3,TRUE)</f>
        <v>25250</v>
      </c>
      <c r="E25" s="47">
        <f>VLOOKUP(B25,'111級距'!D$3:F$63,3,TRUE)</f>
        <v>1500</v>
      </c>
      <c r="F25" s="48">
        <f>VLOOKUP(B25,'111級距'!G:I,3,TRUE)</f>
        <v>25250</v>
      </c>
      <c r="G25" s="2">
        <f>ROUND(C25*'111級距'!$P$6*0.7*A25/30,0)+ROUND(C25*'111級距'!$P$7*0.7*A25/30,0)</f>
        <v>894</v>
      </c>
      <c r="H25" s="106">
        <f>ROUND(F25*'111級距'!$P$9*0.6*'111級距'!$P$10,0)</f>
        <v>1238</v>
      </c>
      <c r="I25" s="28">
        <f>ROUND(E25*'111級距'!$P$2*A25/30,0)</f>
        <v>90</v>
      </c>
      <c r="J25" s="8">
        <f>ROUND(D25*'111級距'!$P$4*A25/30,0)</f>
        <v>25</v>
      </c>
      <c r="K25" s="2">
        <f>ROUND(C25*'111級距'!$P$6*0.2*A25/30,0)+ROUND(C25*'111級距'!$P$7*0.2*A25/30,0)</f>
        <v>255</v>
      </c>
      <c r="L25" s="26">
        <f>ROUND(F25*'111級距'!$P$9*0.3,0)</f>
        <v>392</v>
      </c>
      <c r="M25" s="12">
        <f>ROUND(C25*'111級距'!$P$6*0.7*A25/30,0)</f>
        <v>816</v>
      </c>
      <c r="N25" s="3">
        <f>ROUND(C25*'111級距'!$P$6*0.2*A25/30,0)</f>
        <v>233</v>
      </c>
      <c r="O25" s="47">
        <f>ROUND(C25*'111級距'!$P$6*0.2*A25/30*0.25,0)+ROUND(C25*'111級距'!$P$7*0.2*A25/30*0.25,0)</f>
        <v>64</v>
      </c>
      <c r="P25" s="47">
        <f t="shared" si="0"/>
        <v>98</v>
      </c>
      <c r="Q25" s="28">
        <f t="shared" si="1"/>
        <v>191</v>
      </c>
      <c r="R25" s="8">
        <f t="shared" si="2"/>
        <v>294</v>
      </c>
      <c r="S25" s="47">
        <f>ROUND(C25*'111級距'!$P$6*0.2*A25/30*0.5,0)+ROUND(C25*'111級距'!$P$7*0.2*A25/30*0.5,0)</f>
        <v>128</v>
      </c>
      <c r="T25" s="47">
        <f t="shared" si="3"/>
        <v>196</v>
      </c>
      <c r="U25" s="28">
        <f t="shared" si="4"/>
        <v>127</v>
      </c>
      <c r="V25" s="26">
        <f t="shared" si="5"/>
        <v>196</v>
      </c>
    </row>
    <row r="26" spans="1:22" ht="16.5">
      <c r="A26" s="16">
        <v>30</v>
      </c>
      <c r="B26" s="34"/>
      <c r="C26" s="47">
        <f>VLOOKUP(B26,'111級距'!A$10:C$36,3,TRUE)</f>
        <v>11100</v>
      </c>
      <c r="D26" s="47">
        <f>VLOOKUP(B26,'111級距'!$J$23:$L$46,3,TRUE)</f>
        <v>25250</v>
      </c>
      <c r="E26" s="47">
        <f>VLOOKUP(B26,'111級距'!D$3:F$63,3,TRUE)</f>
        <v>1500</v>
      </c>
      <c r="F26" s="48">
        <f>VLOOKUP(B26,'111級距'!G:I,3,TRUE)</f>
        <v>25250</v>
      </c>
      <c r="G26" s="2">
        <f>ROUND(C26*'111級距'!$P$6*0.7*A26/30,0)+ROUND(C26*'111級距'!$P$7*0.7*A26/30,0)</f>
        <v>894</v>
      </c>
      <c r="H26" s="106">
        <f>ROUND(F26*'111級距'!$P$9*0.6*'111級距'!$P$10,0)</f>
        <v>1238</v>
      </c>
      <c r="I26" s="28">
        <f>ROUND(E26*'111級距'!$P$2*A26/30,0)</f>
        <v>90</v>
      </c>
      <c r="J26" s="8">
        <f>ROUND(D26*'111級距'!$P$4*A26/30,0)</f>
        <v>25</v>
      </c>
      <c r="K26" s="2">
        <f>ROUND(C26*'111級距'!$P$6*0.2*A26/30,0)+ROUND(C26*'111級距'!$P$7*0.2*A26/30,0)</f>
        <v>255</v>
      </c>
      <c r="L26" s="26">
        <f>ROUND(F26*'111級距'!$P$9*0.3,0)</f>
        <v>392</v>
      </c>
      <c r="M26" s="12">
        <f>ROUND(C26*'111級距'!$P$6*0.7*A26/30,0)</f>
        <v>816</v>
      </c>
      <c r="N26" s="3">
        <f>ROUND(C26*'111級距'!$P$6*0.2*A26/30,0)</f>
        <v>233</v>
      </c>
      <c r="O26" s="47">
        <f>ROUND(C26*'111級距'!$P$6*0.2*A26/30*0.25,0)+ROUND(C26*'111級距'!$P$7*0.2*A26/30*0.25,0)</f>
        <v>64</v>
      </c>
      <c r="P26" s="47">
        <f t="shared" si="0"/>
        <v>98</v>
      </c>
      <c r="Q26" s="28">
        <f t="shared" si="1"/>
        <v>191</v>
      </c>
      <c r="R26" s="8">
        <f t="shared" si="2"/>
        <v>294</v>
      </c>
      <c r="S26" s="47">
        <f>ROUND(C26*'111級距'!$P$6*0.2*A26/30*0.5,0)+ROUND(C26*'111級距'!$P$7*0.2*A26/30*0.5,0)</f>
        <v>128</v>
      </c>
      <c r="T26" s="47">
        <f t="shared" si="3"/>
        <v>196</v>
      </c>
      <c r="U26" s="28">
        <f t="shared" si="4"/>
        <v>127</v>
      </c>
      <c r="V26" s="26">
        <f t="shared" si="5"/>
        <v>196</v>
      </c>
    </row>
    <row r="27" spans="1:22" ht="16.5">
      <c r="A27" s="16">
        <v>30</v>
      </c>
      <c r="B27" s="34"/>
      <c r="C27" s="47">
        <f>VLOOKUP(B27,'111級距'!A$10:C$36,3,TRUE)</f>
        <v>11100</v>
      </c>
      <c r="D27" s="47">
        <f>VLOOKUP(B27,'111級距'!$J$23:$L$46,3,TRUE)</f>
        <v>25250</v>
      </c>
      <c r="E27" s="47">
        <f>VLOOKUP(B27,'111級距'!D$3:F$63,3,TRUE)</f>
        <v>1500</v>
      </c>
      <c r="F27" s="48">
        <f>VLOOKUP(B27,'111級距'!G:I,3,TRUE)</f>
        <v>25250</v>
      </c>
      <c r="G27" s="2">
        <f>ROUND(C27*'111級距'!$P$6*0.7*A27/30,0)+ROUND(C27*'111級距'!$P$7*0.7*A27/30,0)</f>
        <v>894</v>
      </c>
      <c r="H27" s="106">
        <f>ROUND(F27*'111級距'!$P$9*0.6*'111級距'!$P$10,0)</f>
        <v>1238</v>
      </c>
      <c r="I27" s="28">
        <f>ROUND(E27*'111級距'!$P$2*A27/30,0)</f>
        <v>90</v>
      </c>
      <c r="J27" s="8">
        <f>ROUND(D27*'111級距'!$P$4*A27/30,0)</f>
        <v>25</v>
      </c>
      <c r="K27" s="2">
        <f>ROUND(C27*'111級距'!$P$6*0.2*A27/30,0)+ROUND(C27*'111級距'!$P$7*0.2*A27/30,0)</f>
        <v>255</v>
      </c>
      <c r="L27" s="26">
        <f>ROUND(F27*'111級距'!$P$9*0.3,0)</f>
        <v>392</v>
      </c>
      <c r="M27" s="12">
        <f>ROUND(C27*'111級距'!$P$6*0.7*A27/30,0)</f>
        <v>816</v>
      </c>
      <c r="N27" s="3">
        <f>ROUND(C27*'111級距'!$P$6*0.2*A27/30,0)</f>
        <v>233</v>
      </c>
      <c r="O27" s="47">
        <f>ROUND(C27*'111級距'!$P$6*0.2*A27/30*0.25,0)+ROUND(C27*'111級距'!$P$7*0.2*A27/30*0.25,0)</f>
        <v>64</v>
      </c>
      <c r="P27" s="47">
        <f t="shared" si="0"/>
        <v>98</v>
      </c>
      <c r="Q27" s="28">
        <f t="shared" si="1"/>
        <v>191</v>
      </c>
      <c r="R27" s="8">
        <f t="shared" si="2"/>
        <v>294</v>
      </c>
      <c r="S27" s="47">
        <f>ROUND(C27*'111級距'!$P$6*0.2*A27/30*0.5,0)+ROUND(C27*'111級距'!$P$7*0.2*A27/30*0.5,0)</f>
        <v>128</v>
      </c>
      <c r="T27" s="47">
        <f t="shared" si="3"/>
        <v>196</v>
      </c>
      <c r="U27" s="28">
        <f t="shared" si="4"/>
        <v>127</v>
      </c>
      <c r="V27" s="26">
        <f t="shared" si="5"/>
        <v>196</v>
      </c>
    </row>
    <row r="28" spans="1:22" ht="16.5">
      <c r="A28" s="16">
        <v>30</v>
      </c>
      <c r="B28" s="34"/>
      <c r="C28" s="47">
        <f>VLOOKUP(B28,'111級距'!A$10:C$36,3,TRUE)</f>
        <v>11100</v>
      </c>
      <c r="D28" s="47">
        <f>VLOOKUP(B28,'111級距'!$J$23:$L$46,3,TRUE)</f>
        <v>25250</v>
      </c>
      <c r="E28" s="47">
        <f>VLOOKUP(B28,'111級距'!D$3:F$63,3,TRUE)</f>
        <v>1500</v>
      </c>
      <c r="F28" s="48">
        <f>VLOOKUP(B28,'111級距'!G:I,3,TRUE)</f>
        <v>25250</v>
      </c>
      <c r="G28" s="2">
        <f>ROUND(C28*'111級距'!$P$6*0.7*A28/30,0)+ROUND(C28*'111級距'!$P$7*0.7*A28/30,0)</f>
        <v>894</v>
      </c>
      <c r="H28" s="106">
        <f>ROUND(F28*'111級距'!$P$9*0.6*'111級距'!$P$10,0)</f>
        <v>1238</v>
      </c>
      <c r="I28" s="28">
        <f>ROUND(E28*'111級距'!$P$2*A28/30,0)</f>
        <v>90</v>
      </c>
      <c r="J28" s="8">
        <f>ROUND(D28*'111級距'!$P$4*A28/30,0)</f>
        <v>25</v>
      </c>
      <c r="K28" s="2">
        <f>ROUND(C28*'111級距'!$P$6*0.2*A28/30,0)+ROUND(C28*'111級距'!$P$7*0.2*A28/30,0)</f>
        <v>255</v>
      </c>
      <c r="L28" s="26">
        <f>ROUND(F28*'111級距'!$P$9*0.3,0)</f>
        <v>392</v>
      </c>
      <c r="M28" s="12">
        <f>ROUND(C28*'111級距'!$P$6*0.7*A28/30,0)</f>
        <v>816</v>
      </c>
      <c r="N28" s="3">
        <f>ROUND(C28*'111級距'!$P$6*0.2*A28/30,0)</f>
        <v>233</v>
      </c>
      <c r="O28" s="47">
        <f>ROUND(C28*'111級距'!$P$6*0.2*A28/30*0.25,0)+ROUND(C28*'111級距'!$P$7*0.2*A28/30*0.25,0)</f>
        <v>64</v>
      </c>
      <c r="P28" s="47">
        <f t="shared" si="0"/>
        <v>98</v>
      </c>
      <c r="Q28" s="28">
        <f t="shared" si="1"/>
        <v>191</v>
      </c>
      <c r="R28" s="8">
        <f t="shared" si="2"/>
        <v>294</v>
      </c>
      <c r="S28" s="47">
        <f>ROUND(C28*'111級距'!$P$6*0.2*A28/30*0.5,0)+ROUND(C28*'111級距'!$P$7*0.2*A28/30*0.5,0)</f>
        <v>128</v>
      </c>
      <c r="T28" s="47">
        <f t="shared" si="3"/>
        <v>196</v>
      </c>
      <c r="U28" s="28">
        <f t="shared" si="4"/>
        <v>127</v>
      </c>
      <c r="V28" s="26">
        <f t="shared" si="5"/>
        <v>196</v>
      </c>
    </row>
    <row r="29" spans="1:22" ht="16.5">
      <c r="A29" s="16">
        <v>30</v>
      </c>
      <c r="B29" s="34"/>
      <c r="C29" s="47">
        <f>VLOOKUP(B29,'111級距'!A$10:C$36,3,TRUE)</f>
        <v>11100</v>
      </c>
      <c r="D29" s="47">
        <f>VLOOKUP(B29,'111級距'!$J$23:$L$46,3,TRUE)</f>
        <v>25250</v>
      </c>
      <c r="E29" s="47">
        <f>VLOOKUP(B29,'111級距'!D$3:F$63,3,TRUE)</f>
        <v>1500</v>
      </c>
      <c r="F29" s="48">
        <f>VLOOKUP(B29,'111級距'!G:I,3,TRUE)</f>
        <v>25250</v>
      </c>
      <c r="G29" s="2">
        <f>ROUND(C29*'111級距'!$P$6*0.7*A29/30,0)+ROUND(C29*'111級距'!$P$7*0.7*A29/30,0)</f>
        <v>894</v>
      </c>
      <c r="H29" s="106">
        <f>ROUND(F29*'111級距'!$P$9*0.6*'111級距'!$P$10,0)</f>
        <v>1238</v>
      </c>
      <c r="I29" s="28">
        <f>ROUND(E29*'111級距'!$P$2*A29/30,0)</f>
        <v>90</v>
      </c>
      <c r="J29" s="8">
        <f>ROUND(D29*'111級距'!$P$4*A29/30,0)</f>
        <v>25</v>
      </c>
      <c r="K29" s="2">
        <f>ROUND(C29*'111級距'!$P$6*0.2*A29/30,0)+ROUND(C29*'111級距'!$P$7*0.2*A29/30,0)</f>
        <v>255</v>
      </c>
      <c r="L29" s="26">
        <f>ROUND(F29*'111級距'!$P$9*0.3,0)</f>
        <v>392</v>
      </c>
      <c r="M29" s="12">
        <f>ROUND(C29*'111級距'!$P$6*0.7*A29/30,0)</f>
        <v>816</v>
      </c>
      <c r="N29" s="3">
        <f>ROUND(C29*'111級距'!$P$6*0.2*A29/30,0)</f>
        <v>233</v>
      </c>
      <c r="O29" s="47">
        <f>ROUND(C29*'111級距'!$P$6*0.2*A29/30*0.25,0)+ROUND(C29*'111級距'!$P$7*0.2*A29/30*0.25,0)</f>
        <v>64</v>
      </c>
      <c r="P29" s="47">
        <f t="shared" si="0"/>
        <v>98</v>
      </c>
      <c r="Q29" s="28">
        <f t="shared" si="1"/>
        <v>191</v>
      </c>
      <c r="R29" s="8">
        <f t="shared" si="2"/>
        <v>294</v>
      </c>
      <c r="S29" s="47">
        <f>ROUND(C29*'111級距'!$P$6*0.2*A29/30*0.5,0)+ROUND(C29*'111級距'!$P$7*0.2*A29/30*0.5,0)</f>
        <v>128</v>
      </c>
      <c r="T29" s="47">
        <f t="shared" si="3"/>
        <v>196</v>
      </c>
      <c r="U29" s="28">
        <f t="shared" si="4"/>
        <v>127</v>
      </c>
      <c r="V29" s="26">
        <f t="shared" si="5"/>
        <v>196</v>
      </c>
    </row>
    <row r="30" spans="1:22" ht="16.5">
      <c r="A30" s="16">
        <v>30</v>
      </c>
      <c r="B30" s="51"/>
      <c r="C30" s="47">
        <f>VLOOKUP(B30,'111級距'!A$10:C$36,3,TRUE)</f>
        <v>11100</v>
      </c>
      <c r="D30" s="47">
        <f>VLOOKUP(B30,'111級距'!$J$23:$L$46,3,TRUE)</f>
        <v>25250</v>
      </c>
      <c r="E30" s="47">
        <f>VLOOKUP(B30,'111級距'!D$3:F$63,3,TRUE)</f>
        <v>1500</v>
      </c>
      <c r="F30" s="48">
        <f>VLOOKUP(B30,'111級距'!G:I,3,TRUE)</f>
        <v>25250</v>
      </c>
      <c r="G30" s="2">
        <f>ROUND(C30*'111級距'!$P$6*0.7*A30/30,0)+ROUND(C30*'111級距'!$P$7*0.7*A30/30,0)</f>
        <v>894</v>
      </c>
      <c r="H30" s="106">
        <f>ROUND(F30*'111級距'!$P$9*0.6*'111級距'!$P$10,0)</f>
        <v>1238</v>
      </c>
      <c r="I30" s="28">
        <f>ROUND(E30*'111級距'!$P$2*A30/30,0)</f>
        <v>90</v>
      </c>
      <c r="J30" s="8">
        <f>ROUND(D30*'111級距'!$P$4*A30/30,0)</f>
        <v>25</v>
      </c>
      <c r="K30" s="2">
        <f>ROUND(C30*'111級距'!$P$6*0.2*A30/30,0)+ROUND(C30*'111級距'!$P$7*0.2*A30/30,0)</f>
        <v>255</v>
      </c>
      <c r="L30" s="26">
        <f>ROUND(F30*'111級距'!$P$9*0.3,0)</f>
        <v>392</v>
      </c>
      <c r="M30" s="12">
        <f>ROUND(C30*'111級距'!$P$6*0.7*A30/30,0)</f>
        <v>816</v>
      </c>
      <c r="N30" s="3">
        <f>ROUND(C30*'111級距'!$P$6*0.2*A30/30,0)</f>
        <v>233</v>
      </c>
      <c r="O30" s="47">
        <f>ROUND(C30*'111級距'!$P$6*0.2*A30/30*0.25,0)+ROUND(C30*'111級距'!$P$7*0.2*A30/30*0.25,0)</f>
        <v>64</v>
      </c>
      <c r="P30" s="47">
        <f t="shared" si="0"/>
        <v>98</v>
      </c>
      <c r="Q30" s="28">
        <f t="shared" si="1"/>
        <v>191</v>
      </c>
      <c r="R30" s="8">
        <f t="shared" si="2"/>
        <v>294</v>
      </c>
      <c r="S30" s="47">
        <f>ROUND(C30*'111級距'!$P$6*0.2*A30/30*0.5,0)+ROUND(C30*'111級距'!$P$7*0.2*A30/30*0.5,0)</f>
        <v>128</v>
      </c>
      <c r="T30" s="47">
        <f t="shared" si="3"/>
        <v>196</v>
      </c>
      <c r="U30" s="28">
        <f t="shared" si="4"/>
        <v>127</v>
      </c>
      <c r="V30" s="26">
        <f t="shared" si="5"/>
        <v>196</v>
      </c>
    </row>
    <row r="31" spans="1:22" ht="16.5">
      <c r="A31" s="16">
        <v>30</v>
      </c>
      <c r="B31" s="51"/>
      <c r="C31" s="47">
        <f>VLOOKUP(B31,'111級距'!A$10:C$36,3,TRUE)</f>
        <v>11100</v>
      </c>
      <c r="D31" s="47">
        <f>VLOOKUP(B31,'111級距'!$J$23:$L$46,3,TRUE)</f>
        <v>25250</v>
      </c>
      <c r="E31" s="47">
        <f>VLOOKUP(B31,'111級距'!D$3:F$63,3,TRUE)</f>
        <v>1500</v>
      </c>
      <c r="F31" s="48">
        <f>VLOOKUP(B31,'111級距'!G:I,3,TRUE)</f>
        <v>25250</v>
      </c>
      <c r="G31" s="2">
        <f>ROUND(C31*'111級距'!$P$6*0.7*A31/30,0)+ROUND(C31*'111級距'!$P$7*0.7*A31/30,0)</f>
        <v>894</v>
      </c>
      <c r="H31" s="106">
        <f>ROUND(F31*'111級距'!$P$9*0.6*'111級距'!$P$10,0)</f>
        <v>1238</v>
      </c>
      <c r="I31" s="28">
        <f>ROUND(E31*'111級距'!$P$2*A31/30,0)</f>
        <v>90</v>
      </c>
      <c r="J31" s="8">
        <f>ROUND(D31*'111級距'!$P$4*A31/30,0)</f>
        <v>25</v>
      </c>
      <c r="K31" s="2">
        <f>ROUND(C31*'111級距'!$P$6*0.2*A31/30,0)+ROUND(C31*'111級距'!$P$7*0.2*A31/30,0)</f>
        <v>255</v>
      </c>
      <c r="L31" s="26">
        <f>ROUND(F31*'111級距'!$P$9*0.3,0)</f>
        <v>392</v>
      </c>
      <c r="M31" s="12">
        <f>ROUND(C31*'111級距'!$P$6*0.7*A31/30,0)</f>
        <v>816</v>
      </c>
      <c r="N31" s="3">
        <f>ROUND(C31*'111級距'!$P$6*0.2*A31/30,0)</f>
        <v>233</v>
      </c>
      <c r="O31" s="47">
        <f>ROUND(C31*'111級距'!$P$6*0.2*A31/30*0.25,0)+ROUND(C31*'111級距'!$P$7*0.2*A31/30*0.25,0)</f>
        <v>64</v>
      </c>
      <c r="P31" s="47">
        <f t="shared" si="0"/>
        <v>98</v>
      </c>
      <c r="Q31" s="28">
        <f t="shared" si="1"/>
        <v>191</v>
      </c>
      <c r="R31" s="8">
        <f t="shared" si="2"/>
        <v>294</v>
      </c>
      <c r="S31" s="47">
        <f>ROUND(C31*'111級距'!$P$6*0.2*A31/30*0.5,0)+ROUND(C31*'111級距'!$P$7*0.2*A31/30*0.5,0)</f>
        <v>128</v>
      </c>
      <c r="T31" s="47">
        <f t="shared" si="3"/>
        <v>196</v>
      </c>
      <c r="U31" s="28">
        <f t="shared" si="4"/>
        <v>127</v>
      </c>
      <c r="V31" s="26">
        <f t="shared" si="5"/>
        <v>196</v>
      </c>
    </row>
    <row r="32" spans="1:22" ht="16.5">
      <c r="A32" s="16">
        <v>30</v>
      </c>
      <c r="B32" s="51"/>
      <c r="C32" s="47">
        <f>VLOOKUP(B32,'111級距'!A$10:C$36,3,TRUE)</f>
        <v>11100</v>
      </c>
      <c r="D32" s="47">
        <f>VLOOKUP(B32,'111級距'!$J$23:$L$46,3,TRUE)</f>
        <v>25250</v>
      </c>
      <c r="E32" s="47">
        <f>VLOOKUP(B32,'111級距'!D$3:F$63,3,TRUE)</f>
        <v>1500</v>
      </c>
      <c r="F32" s="48">
        <f>VLOOKUP(B32,'111級距'!G:I,3,TRUE)</f>
        <v>25250</v>
      </c>
      <c r="G32" s="2">
        <f>ROUND(C32*'111級距'!$P$6*0.7*A32/30,0)+ROUND(C32*'111級距'!$P$7*0.7*A32/30,0)</f>
        <v>894</v>
      </c>
      <c r="H32" s="106">
        <f>ROUND(F32*'111級距'!$P$9*0.6*'111級距'!$P$10,0)</f>
        <v>1238</v>
      </c>
      <c r="I32" s="28">
        <f>ROUND(E32*'111級距'!$P$2*A32/30,0)</f>
        <v>90</v>
      </c>
      <c r="J32" s="8">
        <f>ROUND(D32*'111級距'!$P$4*A32/30,0)</f>
        <v>25</v>
      </c>
      <c r="K32" s="2">
        <f>ROUND(C32*'111級距'!$P$6*0.2*A32/30,0)+ROUND(C32*'111級距'!$P$7*0.2*A32/30,0)</f>
        <v>255</v>
      </c>
      <c r="L32" s="26">
        <f>ROUND(F32*'111級距'!$P$9*0.3,0)</f>
        <v>392</v>
      </c>
      <c r="M32" s="12">
        <f>ROUND(C32*'111級距'!$P$6*0.7*A32/30,0)</f>
        <v>816</v>
      </c>
      <c r="N32" s="3">
        <f>ROUND(C32*'111級距'!$P$6*0.2*A32/30,0)</f>
        <v>233</v>
      </c>
      <c r="O32" s="47">
        <f>ROUND(C32*'111級距'!$P$6*0.2*A32/30*0.25,0)+ROUND(C32*'111級距'!$P$7*0.2*A32/30*0.25,0)</f>
        <v>64</v>
      </c>
      <c r="P32" s="47">
        <f t="shared" si="0"/>
        <v>98</v>
      </c>
      <c r="Q32" s="28">
        <f t="shared" si="1"/>
        <v>191</v>
      </c>
      <c r="R32" s="8">
        <f t="shared" si="2"/>
        <v>294</v>
      </c>
      <c r="S32" s="47">
        <f>ROUND(C32*'111級距'!$P$6*0.2*A32/30*0.5,0)+ROUND(C32*'111級距'!$P$7*0.2*A32/30*0.5,0)</f>
        <v>128</v>
      </c>
      <c r="T32" s="47">
        <f t="shared" si="3"/>
        <v>196</v>
      </c>
      <c r="U32" s="28">
        <f t="shared" si="4"/>
        <v>127</v>
      </c>
      <c r="V32" s="26">
        <f t="shared" si="5"/>
        <v>196</v>
      </c>
    </row>
    <row r="33" spans="1:22" ht="16.5">
      <c r="A33" s="16">
        <v>30</v>
      </c>
      <c r="B33" s="51"/>
      <c r="C33" s="47">
        <f>VLOOKUP(B33,'111級距'!A$10:C$36,3,TRUE)</f>
        <v>11100</v>
      </c>
      <c r="D33" s="47">
        <f>VLOOKUP(B33,'111級距'!$J$23:$L$46,3,TRUE)</f>
        <v>25250</v>
      </c>
      <c r="E33" s="47">
        <f>VLOOKUP(B33,'111級距'!D$3:F$63,3,TRUE)</f>
        <v>1500</v>
      </c>
      <c r="F33" s="48">
        <f>VLOOKUP(B33,'111級距'!G:I,3,TRUE)</f>
        <v>25250</v>
      </c>
      <c r="G33" s="2">
        <f>ROUND(C33*'111級距'!$P$6*0.7*A33/30,0)+ROUND(C33*'111級距'!$P$7*0.7*A33/30,0)</f>
        <v>894</v>
      </c>
      <c r="H33" s="106">
        <f>ROUND(F33*'111級距'!$P$9*0.6*'111級距'!$P$10,0)</f>
        <v>1238</v>
      </c>
      <c r="I33" s="28">
        <f>ROUND(E33*'111級距'!$P$2*A33/30,0)</f>
        <v>90</v>
      </c>
      <c r="J33" s="8">
        <f>ROUND(D33*'111級距'!$P$4*A33/30,0)</f>
        <v>25</v>
      </c>
      <c r="K33" s="2">
        <f>ROUND(C33*'111級距'!$P$6*0.2*A33/30,0)+ROUND(C33*'111級距'!$P$7*0.2*A33/30,0)</f>
        <v>255</v>
      </c>
      <c r="L33" s="26">
        <f>ROUND(F33*'111級距'!$P$9*0.3,0)</f>
        <v>392</v>
      </c>
      <c r="M33" s="12">
        <f>ROUND(C33*'111級距'!$P$6*0.7*A33/30,0)</f>
        <v>816</v>
      </c>
      <c r="N33" s="3">
        <f>ROUND(C33*'111級距'!$P$6*0.2*A33/30,0)</f>
        <v>233</v>
      </c>
      <c r="O33" s="47">
        <f>ROUND(C33*'111級距'!$P$6*0.2*A33/30*0.25,0)+ROUND(C33*'111級距'!$P$7*0.2*A33/30*0.25,0)</f>
        <v>64</v>
      </c>
      <c r="P33" s="47">
        <f t="shared" si="0"/>
        <v>98</v>
      </c>
      <c r="Q33" s="28">
        <f t="shared" si="1"/>
        <v>191</v>
      </c>
      <c r="R33" s="8">
        <f t="shared" si="2"/>
        <v>294</v>
      </c>
      <c r="S33" s="47">
        <f>ROUND(C33*'111級距'!$P$6*0.2*A33/30*0.5,0)+ROUND(C33*'111級距'!$P$7*0.2*A33/30*0.5,0)</f>
        <v>128</v>
      </c>
      <c r="T33" s="47">
        <f t="shared" si="3"/>
        <v>196</v>
      </c>
      <c r="U33" s="28">
        <f t="shared" si="4"/>
        <v>127</v>
      </c>
      <c r="V33" s="26">
        <f t="shared" si="5"/>
        <v>196</v>
      </c>
    </row>
    <row r="34" spans="1:22" ht="16.5">
      <c r="A34" s="16">
        <v>30</v>
      </c>
      <c r="B34" s="51"/>
      <c r="C34" s="47">
        <f>VLOOKUP(B34,'111級距'!A$10:C$36,3,TRUE)</f>
        <v>11100</v>
      </c>
      <c r="D34" s="47">
        <f>VLOOKUP(B34,'111級距'!$J$23:$L$46,3,TRUE)</f>
        <v>25250</v>
      </c>
      <c r="E34" s="47">
        <f>VLOOKUP(B34,'111級距'!D$3:F$63,3,TRUE)</f>
        <v>1500</v>
      </c>
      <c r="F34" s="48">
        <f>VLOOKUP(B34,'111級距'!G:I,3,TRUE)</f>
        <v>25250</v>
      </c>
      <c r="G34" s="2">
        <f>ROUND(C34*'111級距'!$P$6*0.7*A34/30,0)+ROUND(C34*'111級距'!$P$7*0.7*A34/30,0)</f>
        <v>894</v>
      </c>
      <c r="H34" s="106">
        <f>ROUND(F34*'111級距'!$P$9*0.6*'111級距'!$P$10,0)</f>
        <v>1238</v>
      </c>
      <c r="I34" s="28">
        <f>ROUND(E34*'111級距'!$P$2*A34/30,0)</f>
        <v>90</v>
      </c>
      <c r="J34" s="8">
        <f>ROUND(D34*'111級距'!$P$4*A34/30,0)</f>
        <v>25</v>
      </c>
      <c r="K34" s="2">
        <f>ROUND(C34*'111級距'!$P$6*0.2*A34/30,0)+ROUND(C34*'111級距'!$P$7*0.2*A34/30,0)</f>
        <v>255</v>
      </c>
      <c r="L34" s="26">
        <f>ROUND(F34*'111級距'!$P$9*0.3,0)</f>
        <v>392</v>
      </c>
      <c r="M34" s="12">
        <f>ROUND(C34*'111級距'!$P$6*0.7*A34/30,0)</f>
        <v>816</v>
      </c>
      <c r="N34" s="3">
        <f>ROUND(C34*'111級距'!$P$6*0.2*A34/30,0)</f>
        <v>233</v>
      </c>
      <c r="O34" s="47">
        <f>ROUND(C34*'111級距'!$P$6*0.2*A34/30*0.25,0)+ROUND(C34*'111級距'!$P$7*0.2*A34/30*0.25,0)</f>
        <v>64</v>
      </c>
      <c r="P34" s="47">
        <f t="shared" si="0"/>
        <v>98</v>
      </c>
      <c r="Q34" s="28">
        <f t="shared" si="1"/>
        <v>191</v>
      </c>
      <c r="R34" s="8">
        <f t="shared" si="2"/>
        <v>294</v>
      </c>
      <c r="S34" s="47">
        <f>ROUND(C34*'111級距'!$P$6*0.2*A34/30*0.5,0)+ROUND(C34*'111級距'!$P$7*0.2*A34/30*0.5,0)</f>
        <v>128</v>
      </c>
      <c r="T34" s="47">
        <f t="shared" si="3"/>
        <v>196</v>
      </c>
      <c r="U34" s="28">
        <f t="shared" si="4"/>
        <v>127</v>
      </c>
      <c r="V34" s="26">
        <f t="shared" si="5"/>
        <v>196</v>
      </c>
    </row>
    <row r="35" spans="1:22" ht="16.5">
      <c r="A35" s="16">
        <v>30</v>
      </c>
      <c r="B35" s="51"/>
      <c r="C35" s="47">
        <f>VLOOKUP(B35,'111級距'!A$10:C$36,3,TRUE)</f>
        <v>11100</v>
      </c>
      <c r="D35" s="47">
        <f>VLOOKUP(B35,'111級距'!$J$23:$L$46,3,TRUE)</f>
        <v>25250</v>
      </c>
      <c r="E35" s="47">
        <f>VLOOKUP(B35,'111級距'!D$3:F$63,3,TRUE)</f>
        <v>1500</v>
      </c>
      <c r="F35" s="48">
        <f>VLOOKUP(B35,'111級距'!G:I,3,TRUE)</f>
        <v>25250</v>
      </c>
      <c r="G35" s="2">
        <f>ROUND(C35*'111級距'!$P$6*0.7*A35/30,0)+ROUND(C35*'111級距'!$P$7*0.7*A35/30,0)</f>
        <v>894</v>
      </c>
      <c r="H35" s="106">
        <f>ROUND(F35*'111級距'!$P$9*0.6*'111級距'!$P$10,0)</f>
        <v>1238</v>
      </c>
      <c r="I35" s="28">
        <f>ROUND(E35*'111級距'!$P$2*A35/30,0)</f>
        <v>90</v>
      </c>
      <c r="J35" s="8">
        <f>ROUND(D35*'111級距'!$P$4*A35/30,0)</f>
        <v>25</v>
      </c>
      <c r="K35" s="2">
        <f>ROUND(C35*'111級距'!$P$6*0.2*A35/30,0)+ROUND(C35*'111級距'!$P$7*0.2*A35/30,0)</f>
        <v>255</v>
      </c>
      <c r="L35" s="26">
        <f>ROUND(F35*'111級距'!$P$9*0.3,0)</f>
        <v>392</v>
      </c>
      <c r="M35" s="12">
        <f>ROUND(C35*'111級距'!$P$6*0.7*A35/30,0)</f>
        <v>816</v>
      </c>
      <c r="N35" s="3">
        <f>ROUND(C35*'111級距'!$P$6*0.2*A35/30,0)</f>
        <v>233</v>
      </c>
      <c r="O35" s="47">
        <f>ROUND(C35*'111級距'!$P$6*0.2*A35/30*0.25,0)+ROUND(C35*'111級距'!$P$7*0.2*A35/30*0.25,0)</f>
        <v>64</v>
      </c>
      <c r="P35" s="47">
        <f t="shared" si="0"/>
        <v>98</v>
      </c>
      <c r="Q35" s="28">
        <f t="shared" si="1"/>
        <v>191</v>
      </c>
      <c r="R35" s="8">
        <f t="shared" si="2"/>
        <v>294</v>
      </c>
      <c r="S35" s="47">
        <f>ROUND(C35*'111級距'!$P$6*0.2*A35/30*0.5,0)+ROUND(C35*'111級距'!$P$7*0.2*A35/30*0.5,0)</f>
        <v>128</v>
      </c>
      <c r="T35" s="47">
        <f t="shared" si="3"/>
        <v>196</v>
      </c>
      <c r="U35" s="28">
        <f t="shared" si="4"/>
        <v>127</v>
      </c>
      <c r="V35" s="26">
        <f t="shared" si="5"/>
        <v>196</v>
      </c>
    </row>
    <row r="36" spans="1:22" ht="16.5">
      <c r="A36" s="16">
        <v>30</v>
      </c>
      <c r="B36" s="51"/>
      <c r="C36" s="47">
        <f>VLOOKUP(B36,'111級距'!A$10:C$36,3,TRUE)</f>
        <v>11100</v>
      </c>
      <c r="D36" s="47">
        <f>VLOOKUP(B36,'111級距'!$J$23:$L$46,3,TRUE)</f>
        <v>25250</v>
      </c>
      <c r="E36" s="47">
        <f>VLOOKUP(B36,'111級距'!D$3:F$63,3,TRUE)</f>
        <v>1500</v>
      </c>
      <c r="F36" s="48">
        <f>VLOOKUP(B36,'111級距'!G:I,3,TRUE)</f>
        <v>25250</v>
      </c>
      <c r="G36" s="2">
        <f>ROUND(C36*'111級距'!$P$6*0.7*A36/30,0)+ROUND(C36*'111級距'!$P$7*0.7*A36/30,0)</f>
        <v>894</v>
      </c>
      <c r="H36" s="106">
        <f>ROUND(F36*'111級距'!$P$9*0.6*'111級距'!$P$10,0)</f>
        <v>1238</v>
      </c>
      <c r="I36" s="28">
        <f>ROUND(E36*'111級距'!$P$2*A36/30,0)</f>
        <v>90</v>
      </c>
      <c r="J36" s="8">
        <f>ROUND(D36*'111級距'!$P$4*A36/30,0)</f>
        <v>25</v>
      </c>
      <c r="K36" s="2">
        <f>ROUND(C36*'111級距'!$P$6*0.2*A36/30,0)+ROUND(C36*'111級距'!$P$7*0.2*A36/30,0)</f>
        <v>255</v>
      </c>
      <c r="L36" s="26">
        <f>ROUND(F36*'111級距'!$P$9*0.3,0)</f>
        <v>392</v>
      </c>
      <c r="M36" s="12">
        <f>ROUND(C36*'111級距'!$P$6*0.7*A36/30,0)</f>
        <v>816</v>
      </c>
      <c r="N36" s="3">
        <f>ROUND(C36*'111級距'!$P$6*0.2*A36/30,0)</f>
        <v>233</v>
      </c>
      <c r="O36" s="47">
        <f>ROUND(C36*'111級距'!$P$6*0.2*A36/30*0.25,0)+ROUND(C36*'111級距'!$P$7*0.2*A36/30*0.25,0)</f>
        <v>64</v>
      </c>
      <c r="P36" s="47">
        <f t="shared" si="0"/>
        <v>98</v>
      </c>
      <c r="Q36" s="28">
        <f t="shared" si="1"/>
        <v>191</v>
      </c>
      <c r="R36" s="8">
        <f t="shared" si="2"/>
        <v>294</v>
      </c>
      <c r="S36" s="47">
        <f>ROUND(C36*'111級距'!$P$6*0.2*A36/30*0.5,0)+ROUND(C36*'111級距'!$P$7*0.2*A36/30*0.5,0)</f>
        <v>128</v>
      </c>
      <c r="T36" s="47">
        <f t="shared" si="3"/>
        <v>196</v>
      </c>
      <c r="U36" s="28">
        <f t="shared" si="4"/>
        <v>127</v>
      </c>
      <c r="V36" s="26">
        <f t="shared" si="5"/>
        <v>196</v>
      </c>
    </row>
    <row r="37" spans="1:22" ht="16.5">
      <c r="A37" s="16">
        <v>30</v>
      </c>
      <c r="B37" s="51"/>
      <c r="C37" s="47">
        <f>VLOOKUP(B37,'111級距'!A$10:C$36,3,TRUE)</f>
        <v>11100</v>
      </c>
      <c r="D37" s="47">
        <f>VLOOKUP(B37,'111級距'!$J$23:$L$46,3,TRUE)</f>
        <v>25250</v>
      </c>
      <c r="E37" s="47">
        <f>VLOOKUP(B37,'111級距'!D$3:F$63,3,TRUE)</f>
        <v>1500</v>
      </c>
      <c r="F37" s="48">
        <f>VLOOKUP(B37,'111級距'!G:I,3,TRUE)</f>
        <v>25250</v>
      </c>
      <c r="G37" s="2">
        <f>ROUND(C37*'111級距'!$P$6*0.7*A37/30,0)+ROUND(C37*'111級距'!$P$7*0.7*A37/30,0)</f>
        <v>894</v>
      </c>
      <c r="H37" s="106">
        <f>ROUND(F37*'111級距'!$P$9*0.6*'111級距'!$P$10,0)</f>
        <v>1238</v>
      </c>
      <c r="I37" s="28">
        <f>ROUND(E37*'111級距'!$P$2*A37/30,0)</f>
        <v>90</v>
      </c>
      <c r="J37" s="8">
        <f>ROUND(D37*'111級距'!$P$4*A37/30,0)</f>
        <v>25</v>
      </c>
      <c r="K37" s="2">
        <f>ROUND(C37*'111級距'!$P$6*0.2*A37/30,0)+ROUND(C37*'111級距'!$P$7*0.2*A37/30,0)</f>
        <v>255</v>
      </c>
      <c r="L37" s="26">
        <f>ROUND(F37*'111級距'!$P$9*0.3,0)</f>
        <v>392</v>
      </c>
      <c r="M37" s="12">
        <f>ROUND(C37*'111級距'!$P$6*0.7*A37/30,0)</f>
        <v>816</v>
      </c>
      <c r="N37" s="3">
        <f>ROUND(C37*'111級距'!$P$6*0.2*A37/30,0)</f>
        <v>233</v>
      </c>
      <c r="O37" s="47">
        <f>ROUND(C37*'111級距'!$P$6*0.2*A37/30*0.25,0)+ROUND(C37*'111級距'!$P$7*0.2*A37/30*0.25,0)</f>
        <v>64</v>
      </c>
      <c r="P37" s="47">
        <f t="shared" si="0"/>
        <v>98</v>
      </c>
      <c r="Q37" s="28">
        <f t="shared" si="1"/>
        <v>191</v>
      </c>
      <c r="R37" s="8">
        <f t="shared" si="2"/>
        <v>294</v>
      </c>
      <c r="S37" s="47">
        <f>ROUND(C37*'111級距'!$P$6*0.2*A37/30*0.5,0)+ROUND(C37*'111級距'!$P$7*0.2*A37/30*0.5,0)</f>
        <v>128</v>
      </c>
      <c r="T37" s="47">
        <f t="shared" si="3"/>
        <v>196</v>
      </c>
      <c r="U37" s="28">
        <f t="shared" si="4"/>
        <v>127</v>
      </c>
      <c r="V37" s="26">
        <f t="shared" si="5"/>
        <v>196</v>
      </c>
    </row>
    <row r="38" spans="1:22" ht="16.5">
      <c r="A38" s="16">
        <v>30</v>
      </c>
      <c r="B38" s="51"/>
      <c r="C38" s="47">
        <f>VLOOKUP(B38,'111級距'!A$10:C$36,3,TRUE)</f>
        <v>11100</v>
      </c>
      <c r="D38" s="47">
        <f>VLOOKUP(B38,'111級距'!$J$23:$L$46,3,TRUE)</f>
        <v>25250</v>
      </c>
      <c r="E38" s="47">
        <f>VLOOKUP(B38,'111級距'!D$3:F$63,3,TRUE)</f>
        <v>1500</v>
      </c>
      <c r="F38" s="48">
        <f>VLOOKUP(B38,'111級距'!G:I,3,TRUE)</f>
        <v>25250</v>
      </c>
      <c r="G38" s="2">
        <f>ROUND(C38*'111級距'!$P$6*0.7*A38/30,0)+ROUND(C38*'111級距'!$P$7*0.7*A38/30,0)</f>
        <v>894</v>
      </c>
      <c r="H38" s="106">
        <f>ROUND(F38*'111級距'!$P$9*0.6*'111級距'!$P$10,0)</f>
        <v>1238</v>
      </c>
      <c r="I38" s="28">
        <f>ROUND(E38*'111級距'!$P$2*A38/30,0)</f>
        <v>90</v>
      </c>
      <c r="J38" s="8">
        <f>ROUND(D38*'111級距'!$P$4*A38/30,0)</f>
        <v>25</v>
      </c>
      <c r="K38" s="2">
        <f>ROUND(C38*'111級距'!$P$6*0.2*A38/30,0)+ROUND(C38*'111級距'!$P$7*0.2*A38/30,0)</f>
        <v>255</v>
      </c>
      <c r="L38" s="26">
        <f>ROUND(F38*'111級距'!$P$9*0.3,0)</f>
        <v>392</v>
      </c>
      <c r="M38" s="12">
        <f>ROUND(C38*'111級距'!$P$6*0.7*A38/30,0)</f>
        <v>816</v>
      </c>
      <c r="N38" s="3">
        <f>ROUND(C38*'111級距'!$P$6*0.2*A38/30,0)</f>
        <v>233</v>
      </c>
      <c r="O38" s="47">
        <f>ROUND(C38*'111級距'!$P$6*0.2*A38/30*0.25,0)+ROUND(C38*'111級距'!$P$7*0.2*A38/30*0.25,0)</f>
        <v>64</v>
      </c>
      <c r="P38" s="47">
        <f t="shared" si="0"/>
        <v>98</v>
      </c>
      <c r="Q38" s="28">
        <f t="shared" si="1"/>
        <v>191</v>
      </c>
      <c r="R38" s="8">
        <f t="shared" si="2"/>
        <v>294</v>
      </c>
      <c r="S38" s="47">
        <f>ROUND(C38*'111級距'!$P$6*0.2*A38/30*0.5,0)+ROUND(C38*'111級距'!$P$7*0.2*A38/30*0.5,0)</f>
        <v>128</v>
      </c>
      <c r="T38" s="47">
        <f t="shared" si="3"/>
        <v>196</v>
      </c>
      <c r="U38" s="28">
        <f t="shared" si="4"/>
        <v>127</v>
      </c>
      <c r="V38" s="26">
        <f t="shared" si="5"/>
        <v>196</v>
      </c>
    </row>
    <row r="39" spans="1:22" ht="16.5">
      <c r="A39" s="16">
        <v>30</v>
      </c>
      <c r="B39" s="51"/>
      <c r="C39" s="47">
        <f>VLOOKUP(B39,'111級距'!A$10:C$36,3,TRUE)</f>
        <v>11100</v>
      </c>
      <c r="D39" s="47">
        <f>VLOOKUP(B39,'111級距'!$J$23:$L$46,3,TRUE)</f>
        <v>25250</v>
      </c>
      <c r="E39" s="47">
        <f>VLOOKUP(B39,'111級距'!D$3:F$63,3,TRUE)</f>
        <v>1500</v>
      </c>
      <c r="F39" s="48">
        <f>VLOOKUP(B39,'111級距'!G:I,3,TRUE)</f>
        <v>25250</v>
      </c>
      <c r="G39" s="2">
        <f>ROUND(C39*'111級距'!$P$6*0.7*A39/30,0)+ROUND(C39*'111級距'!$P$7*0.7*A39/30,0)</f>
        <v>894</v>
      </c>
      <c r="H39" s="106">
        <f>ROUND(F39*'111級距'!$P$9*0.6*'111級距'!$P$10,0)</f>
        <v>1238</v>
      </c>
      <c r="I39" s="28">
        <f>ROUND(E39*'111級距'!$P$2*A39/30,0)</f>
        <v>90</v>
      </c>
      <c r="J39" s="8">
        <f>ROUND(D39*'111級距'!$P$4*A39/30,0)</f>
        <v>25</v>
      </c>
      <c r="K39" s="2">
        <f>ROUND(C39*'111級距'!$P$6*0.2*A39/30,0)+ROUND(C39*'111級距'!$P$7*0.2*A39/30,0)</f>
        <v>255</v>
      </c>
      <c r="L39" s="26">
        <f>ROUND(F39*'111級距'!$P$9*0.3,0)</f>
        <v>392</v>
      </c>
      <c r="M39" s="12">
        <f>ROUND(C39*'111級距'!$P$6*0.7*A39/30,0)</f>
        <v>816</v>
      </c>
      <c r="N39" s="3">
        <f>ROUND(C39*'111級距'!$P$6*0.2*A39/30,0)</f>
        <v>233</v>
      </c>
      <c r="O39" s="47">
        <f>ROUND(C39*'111級距'!$P$6*0.2*A39/30*0.25,0)+ROUND(C39*'111級距'!$P$7*0.2*A39/30*0.25,0)</f>
        <v>64</v>
      </c>
      <c r="P39" s="47">
        <f t="shared" si="0"/>
        <v>98</v>
      </c>
      <c r="Q39" s="28">
        <f t="shared" si="1"/>
        <v>191</v>
      </c>
      <c r="R39" s="8">
        <f t="shared" si="2"/>
        <v>294</v>
      </c>
      <c r="S39" s="47">
        <f>ROUND(C39*'111級距'!$P$6*0.2*A39/30*0.5,0)+ROUND(C39*'111級距'!$P$7*0.2*A39/30*0.5,0)</f>
        <v>128</v>
      </c>
      <c r="T39" s="47">
        <f t="shared" si="3"/>
        <v>196</v>
      </c>
      <c r="U39" s="28">
        <f t="shared" si="4"/>
        <v>127</v>
      </c>
      <c r="V39" s="26">
        <f t="shared" si="5"/>
        <v>196</v>
      </c>
    </row>
    <row r="40" spans="1:22" ht="16.5">
      <c r="A40" s="16">
        <v>30</v>
      </c>
      <c r="B40" s="51"/>
      <c r="C40" s="47">
        <f>VLOOKUP(B40,'111級距'!A$10:C$36,3,TRUE)</f>
        <v>11100</v>
      </c>
      <c r="D40" s="47">
        <f>VLOOKUP(B40,'111級距'!$J$23:$L$46,3,TRUE)</f>
        <v>25250</v>
      </c>
      <c r="E40" s="47">
        <f>VLOOKUP(B40,'111級距'!D$3:F$63,3,TRUE)</f>
        <v>1500</v>
      </c>
      <c r="F40" s="48">
        <f>VLOOKUP(B40,'111級距'!G:I,3,TRUE)</f>
        <v>25250</v>
      </c>
      <c r="G40" s="2">
        <f>ROUND(C40*'111級距'!$P$6*0.7*A40/30,0)+ROUND(C40*'111級距'!$P$7*0.7*A40/30,0)</f>
        <v>894</v>
      </c>
      <c r="H40" s="106">
        <f>ROUND(F40*'111級距'!$P$9*0.6*'111級距'!$P$10,0)</f>
        <v>1238</v>
      </c>
      <c r="I40" s="28">
        <f>ROUND(E40*'111級距'!$P$2*A40/30,0)</f>
        <v>90</v>
      </c>
      <c r="J40" s="8">
        <f>ROUND(D40*'111級距'!$P$4*A40/30,0)</f>
        <v>25</v>
      </c>
      <c r="K40" s="2">
        <f>ROUND(C40*'111級距'!$P$6*0.2*A40/30,0)+ROUND(C40*'111級距'!$P$7*0.2*A40/30,0)</f>
        <v>255</v>
      </c>
      <c r="L40" s="26">
        <f>ROUND(F40*'111級距'!$P$9*0.3,0)</f>
        <v>392</v>
      </c>
      <c r="M40" s="12">
        <f>ROUND(C40*'111級距'!$P$6*0.7*A40/30,0)</f>
        <v>816</v>
      </c>
      <c r="N40" s="3">
        <f>ROUND(C40*'111級距'!$P$6*0.2*A40/30,0)</f>
        <v>233</v>
      </c>
      <c r="O40" s="47">
        <f>ROUND(C40*'111級距'!$P$6*0.2*A40/30*0.25,0)+ROUND(C40*'111級距'!$P$7*0.2*A40/30*0.25,0)</f>
        <v>64</v>
      </c>
      <c r="P40" s="47">
        <f t="shared" si="0"/>
        <v>98</v>
      </c>
      <c r="Q40" s="28">
        <f t="shared" si="1"/>
        <v>191</v>
      </c>
      <c r="R40" s="8">
        <f t="shared" si="2"/>
        <v>294</v>
      </c>
      <c r="S40" s="47">
        <f>ROUND(C40*'111級距'!$P$6*0.2*A40/30*0.5,0)+ROUND(C40*'111級距'!$P$7*0.2*A40/30*0.5,0)</f>
        <v>128</v>
      </c>
      <c r="T40" s="47">
        <f t="shared" si="3"/>
        <v>196</v>
      </c>
      <c r="U40" s="28">
        <f t="shared" si="4"/>
        <v>127</v>
      </c>
      <c r="V40" s="26">
        <f t="shared" si="5"/>
        <v>196</v>
      </c>
    </row>
    <row r="41" spans="1:22" ht="16.5">
      <c r="A41" s="16">
        <v>30</v>
      </c>
      <c r="B41" s="51"/>
      <c r="C41" s="47">
        <f>VLOOKUP(B41,'111級距'!A$10:C$36,3,TRUE)</f>
        <v>11100</v>
      </c>
      <c r="D41" s="47">
        <f>VLOOKUP(B41,'111級距'!$J$23:$L$46,3,TRUE)</f>
        <v>25250</v>
      </c>
      <c r="E41" s="47">
        <f>VLOOKUP(B41,'111級距'!D$3:F$63,3,TRUE)</f>
        <v>1500</v>
      </c>
      <c r="F41" s="48">
        <f>VLOOKUP(B41,'111級距'!G:I,3,TRUE)</f>
        <v>25250</v>
      </c>
      <c r="G41" s="2">
        <f>ROUND(C41*'111級距'!$P$6*0.7*A41/30,0)+ROUND(C41*'111級距'!$P$7*0.7*A41/30,0)</f>
        <v>894</v>
      </c>
      <c r="H41" s="106">
        <f>ROUND(F41*'111級距'!$P$9*0.6*'111級距'!$P$10,0)</f>
        <v>1238</v>
      </c>
      <c r="I41" s="28">
        <f>ROUND(E41*'111級距'!$P$2*A41/30,0)</f>
        <v>90</v>
      </c>
      <c r="J41" s="8">
        <f>ROUND(D41*'111級距'!$P$4*A41/30,0)</f>
        <v>25</v>
      </c>
      <c r="K41" s="2">
        <f>ROUND(C41*'111級距'!$P$6*0.2*A41/30,0)+ROUND(C41*'111級距'!$P$7*0.2*A41/30,0)</f>
        <v>255</v>
      </c>
      <c r="L41" s="26">
        <f>ROUND(F41*'111級距'!$P$9*0.3,0)</f>
        <v>392</v>
      </c>
      <c r="M41" s="12">
        <f>ROUND(C41*'111級距'!$P$6*0.7*A41/30,0)</f>
        <v>816</v>
      </c>
      <c r="N41" s="3">
        <f>ROUND(C41*'111級距'!$P$6*0.2*A41/30,0)</f>
        <v>233</v>
      </c>
      <c r="O41" s="47">
        <f>ROUND(C41*'111級距'!$P$6*0.2*A41/30*0.25,0)+ROUND(C41*'111級距'!$P$7*0.2*A41/30*0.25,0)</f>
        <v>64</v>
      </c>
      <c r="P41" s="47">
        <f t="shared" si="0"/>
        <v>98</v>
      </c>
      <c r="Q41" s="28">
        <f t="shared" si="1"/>
        <v>191</v>
      </c>
      <c r="R41" s="8">
        <f t="shared" si="2"/>
        <v>294</v>
      </c>
      <c r="S41" s="47">
        <f>ROUND(C41*'111級距'!$P$6*0.2*A41/30*0.5,0)+ROUND(C41*'111級距'!$P$7*0.2*A41/30*0.5,0)</f>
        <v>128</v>
      </c>
      <c r="T41" s="47">
        <f t="shared" si="3"/>
        <v>196</v>
      </c>
      <c r="U41" s="28">
        <f t="shared" si="4"/>
        <v>127</v>
      </c>
      <c r="V41" s="26">
        <f t="shared" si="5"/>
        <v>196</v>
      </c>
    </row>
    <row r="42" spans="1:22" ht="16.5">
      <c r="A42" s="16">
        <v>30</v>
      </c>
      <c r="B42" s="51"/>
      <c r="C42" s="47">
        <f>VLOOKUP(B42,'111級距'!A$10:C$36,3,TRUE)</f>
        <v>11100</v>
      </c>
      <c r="D42" s="47">
        <f>VLOOKUP(B42,'111級距'!$J$23:$L$46,3,TRUE)</f>
        <v>25250</v>
      </c>
      <c r="E42" s="47">
        <f>VLOOKUP(B42,'111級距'!D$3:F$63,3,TRUE)</f>
        <v>1500</v>
      </c>
      <c r="F42" s="48">
        <f>VLOOKUP(B42,'111級距'!G:I,3,TRUE)</f>
        <v>25250</v>
      </c>
      <c r="G42" s="2">
        <f>ROUND(C42*'111級距'!$P$6*0.7*A42/30,0)+ROUND(C42*'111級距'!$P$7*0.7*A42/30,0)</f>
        <v>894</v>
      </c>
      <c r="H42" s="106">
        <f>ROUND(F42*'111級距'!$P$9*0.6*'111級距'!$P$10,0)</f>
        <v>1238</v>
      </c>
      <c r="I42" s="28">
        <f>ROUND(E42*'111級距'!$P$2*A42/30,0)</f>
        <v>90</v>
      </c>
      <c r="J42" s="8">
        <f>ROUND(D42*'111級距'!$P$4*A42/30,0)</f>
        <v>25</v>
      </c>
      <c r="K42" s="2">
        <f>ROUND(C42*'111級距'!$P$6*0.2*A42/30,0)+ROUND(C42*'111級距'!$P$7*0.2*A42/30,0)</f>
        <v>255</v>
      </c>
      <c r="L42" s="26">
        <f>ROUND(F42*'111級距'!$P$9*0.3,0)</f>
        <v>392</v>
      </c>
      <c r="M42" s="12">
        <f>ROUND(C42*'111級距'!$P$6*0.7*A42/30,0)</f>
        <v>816</v>
      </c>
      <c r="N42" s="3">
        <f>ROUND(C42*'111級距'!$P$6*0.2*A42/30,0)</f>
        <v>233</v>
      </c>
      <c r="O42" s="47">
        <f>ROUND(C42*'111級距'!$P$6*0.2*A42/30*0.25,0)+ROUND(C42*'111級距'!$P$7*0.2*A42/30*0.25,0)</f>
        <v>64</v>
      </c>
      <c r="P42" s="47">
        <f t="shared" si="0"/>
        <v>98</v>
      </c>
      <c r="Q42" s="28">
        <f t="shared" si="1"/>
        <v>191</v>
      </c>
      <c r="R42" s="8">
        <f t="shared" si="2"/>
        <v>294</v>
      </c>
      <c r="S42" s="47">
        <f>ROUND(C42*'111級距'!$P$6*0.2*A42/30*0.5,0)+ROUND(C42*'111級距'!$P$7*0.2*A42/30*0.5,0)</f>
        <v>128</v>
      </c>
      <c r="T42" s="47">
        <f t="shared" si="3"/>
        <v>196</v>
      </c>
      <c r="U42" s="28">
        <f t="shared" si="4"/>
        <v>127</v>
      </c>
      <c r="V42" s="26">
        <f t="shared" si="5"/>
        <v>196</v>
      </c>
    </row>
    <row r="43" spans="1:22" ht="16.5">
      <c r="A43" s="16">
        <v>30</v>
      </c>
      <c r="B43" s="51"/>
      <c r="C43" s="47">
        <f>VLOOKUP(B43,'111級距'!A$10:C$36,3,TRUE)</f>
        <v>11100</v>
      </c>
      <c r="D43" s="47">
        <f>VLOOKUP(B43,'111級距'!$J$23:$L$46,3,TRUE)</f>
        <v>25250</v>
      </c>
      <c r="E43" s="47">
        <f>VLOOKUP(B43,'111級距'!D$3:F$63,3,TRUE)</f>
        <v>1500</v>
      </c>
      <c r="F43" s="48">
        <f>VLOOKUP(B43,'111級距'!G:I,3,TRUE)</f>
        <v>25250</v>
      </c>
      <c r="G43" s="2">
        <f>ROUND(C43*'111級距'!$P$6*0.7*A43/30,0)+ROUND(C43*'111級距'!$P$7*0.7*A43/30,0)</f>
        <v>894</v>
      </c>
      <c r="H43" s="106">
        <f>ROUND(F43*'111級距'!$P$9*0.6*'111級距'!$P$10,0)</f>
        <v>1238</v>
      </c>
      <c r="I43" s="28">
        <f>ROUND(E43*'111級距'!$P$2*A43/30,0)</f>
        <v>90</v>
      </c>
      <c r="J43" s="8">
        <f>ROUND(D43*'111級距'!$P$4*A43/30,0)</f>
        <v>25</v>
      </c>
      <c r="K43" s="2">
        <f>ROUND(C43*'111級距'!$P$6*0.2*A43/30,0)+ROUND(C43*'111級距'!$P$7*0.2*A43/30,0)</f>
        <v>255</v>
      </c>
      <c r="L43" s="26">
        <f>ROUND(F43*'111級距'!$P$9*0.3,0)</f>
        <v>392</v>
      </c>
      <c r="M43" s="12">
        <f>ROUND(C43*'111級距'!$P$6*0.7*A43/30,0)</f>
        <v>816</v>
      </c>
      <c r="N43" s="3">
        <f>ROUND(C43*'111級距'!$P$6*0.2*A43/30,0)</f>
        <v>233</v>
      </c>
      <c r="O43" s="47">
        <f>ROUND(C43*'111級距'!$P$6*0.2*A43/30*0.25,0)+ROUND(C43*'111級距'!$P$7*0.2*A43/30*0.25,0)</f>
        <v>64</v>
      </c>
      <c r="P43" s="47">
        <f t="shared" si="0"/>
        <v>98</v>
      </c>
      <c r="Q43" s="28">
        <f t="shared" si="1"/>
        <v>191</v>
      </c>
      <c r="R43" s="8">
        <f t="shared" si="2"/>
        <v>294</v>
      </c>
      <c r="S43" s="47">
        <f>ROUND(C43*'111級距'!$P$6*0.2*A43/30*0.5,0)+ROUND(C43*'111級距'!$P$7*0.2*A43/30*0.5,0)</f>
        <v>128</v>
      </c>
      <c r="T43" s="47">
        <f t="shared" si="3"/>
        <v>196</v>
      </c>
      <c r="U43" s="28">
        <f t="shared" si="4"/>
        <v>127</v>
      </c>
      <c r="V43" s="26">
        <f t="shared" si="5"/>
        <v>196</v>
      </c>
    </row>
    <row r="44" spans="1:22" ht="16.5">
      <c r="A44" s="16">
        <v>30</v>
      </c>
      <c r="B44" s="51"/>
      <c r="C44" s="47">
        <f>VLOOKUP(B44,'111級距'!A$10:C$36,3,TRUE)</f>
        <v>11100</v>
      </c>
      <c r="D44" s="47">
        <f>VLOOKUP(B44,'111級距'!$J$23:$L$46,3,TRUE)</f>
        <v>25250</v>
      </c>
      <c r="E44" s="47">
        <f>VLOOKUP(B44,'111級距'!D$3:F$63,3,TRUE)</f>
        <v>1500</v>
      </c>
      <c r="F44" s="48">
        <f>VLOOKUP(B44,'111級距'!G:I,3,TRUE)</f>
        <v>25250</v>
      </c>
      <c r="G44" s="2">
        <f>ROUND(C44*'111級距'!$P$6*0.7*A44/30,0)+ROUND(C44*'111級距'!$P$7*0.7*A44/30,0)</f>
        <v>894</v>
      </c>
      <c r="H44" s="106">
        <f>ROUND(F44*'111級距'!$P$9*0.6*'111級距'!$P$10,0)</f>
        <v>1238</v>
      </c>
      <c r="I44" s="28">
        <f>ROUND(E44*'111級距'!$P$2*A44/30,0)</f>
        <v>90</v>
      </c>
      <c r="J44" s="8">
        <f>ROUND(D44*'111級距'!$P$4*A44/30,0)</f>
        <v>25</v>
      </c>
      <c r="K44" s="2">
        <f>ROUND(C44*'111級距'!$P$6*0.2*A44/30,0)+ROUND(C44*'111級距'!$P$7*0.2*A44/30,0)</f>
        <v>255</v>
      </c>
      <c r="L44" s="26">
        <f>ROUND(F44*'111級距'!$P$9*0.3,0)</f>
        <v>392</v>
      </c>
      <c r="M44" s="12">
        <f>ROUND(C44*'111級距'!$P$6*0.7*A44/30,0)</f>
        <v>816</v>
      </c>
      <c r="N44" s="3">
        <f>ROUND(C44*'111級距'!$P$6*0.2*A44/30,0)</f>
        <v>233</v>
      </c>
      <c r="O44" s="47">
        <f>ROUND(C44*'111級距'!$P$6*0.2*A44/30*0.25,0)+ROUND(C44*'111級距'!$P$7*0.2*A44/30*0.25,0)</f>
        <v>64</v>
      </c>
      <c r="P44" s="47">
        <f t="shared" si="0"/>
        <v>98</v>
      </c>
      <c r="Q44" s="28">
        <f t="shared" si="1"/>
        <v>191</v>
      </c>
      <c r="R44" s="8">
        <f t="shared" si="2"/>
        <v>294</v>
      </c>
      <c r="S44" s="47">
        <f>ROUND(C44*'111級距'!$P$6*0.2*A44/30*0.5,0)+ROUND(C44*'111級距'!$P$7*0.2*A44/30*0.5,0)</f>
        <v>128</v>
      </c>
      <c r="T44" s="47">
        <f t="shared" si="3"/>
        <v>196</v>
      </c>
      <c r="U44" s="28">
        <f t="shared" si="4"/>
        <v>127</v>
      </c>
      <c r="V44" s="26">
        <f t="shared" si="5"/>
        <v>196</v>
      </c>
    </row>
    <row r="45" spans="1:22" ht="16.5">
      <c r="A45" s="16">
        <v>30</v>
      </c>
      <c r="B45" s="51"/>
      <c r="C45" s="47">
        <f>VLOOKUP(B45,'111級距'!A$10:C$36,3,TRUE)</f>
        <v>11100</v>
      </c>
      <c r="D45" s="47">
        <f>VLOOKUP(B45,'111級距'!$J$23:$L$46,3,TRUE)</f>
        <v>25250</v>
      </c>
      <c r="E45" s="47">
        <f>VLOOKUP(B45,'111級距'!D$3:F$63,3,TRUE)</f>
        <v>1500</v>
      </c>
      <c r="F45" s="48">
        <f>VLOOKUP(B45,'111級距'!G:I,3,TRUE)</f>
        <v>25250</v>
      </c>
      <c r="G45" s="2">
        <f>ROUND(C45*'111級距'!$P$6*0.7*A45/30,0)+ROUND(C45*'111級距'!$P$7*0.7*A45/30,0)</f>
        <v>894</v>
      </c>
      <c r="H45" s="106">
        <f>ROUND(F45*'111級距'!$P$9*0.6*'111級距'!$P$10,0)</f>
        <v>1238</v>
      </c>
      <c r="I45" s="28">
        <f>ROUND(E45*'111級距'!$P$2*A45/30,0)</f>
        <v>90</v>
      </c>
      <c r="J45" s="8">
        <f>ROUND(D45*'111級距'!$P$4*A45/30,0)</f>
        <v>25</v>
      </c>
      <c r="K45" s="2">
        <f>ROUND(C45*'111級距'!$P$6*0.2*A45/30,0)+ROUND(C45*'111級距'!$P$7*0.2*A45/30,0)</f>
        <v>255</v>
      </c>
      <c r="L45" s="26">
        <f>ROUND(F45*'111級距'!$P$9*0.3,0)</f>
        <v>392</v>
      </c>
      <c r="M45" s="12">
        <f>ROUND(C45*'111級距'!$P$6*0.7*A45/30,0)</f>
        <v>816</v>
      </c>
      <c r="N45" s="3">
        <f>ROUND(C45*'111級距'!$P$6*0.2*A45/30,0)</f>
        <v>233</v>
      </c>
      <c r="O45" s="47">
        <f>ROUND(C45*'111級距'!$P$6*0.2*A45/30*0.25,0)+ROUND(C45*'111級距'!$P$7*0.2*A45/30*0.25,0)</f>
        <v>64</v>
      </c>
      <c r="P45" s="47">
        <f t="shared" si="0"/>
        <v>98</v>
      </c>
      <c r="Q45" s="28">
        <f t="shared" si="1"/>
        <v>191</v>
      </c>
      <c r="R45" s="8">
        <f t="shared" si="2"/>
        <v>294</v>
      </c>
      <c r="S45" s="47">
        <f>ROUND(C45*'111級距'!$P$6*0.2*A45/30*0.5,0)+ROUND(C45*'111級距'!$P$7*0.2*A45/30*0.5,0)</f>
        <v>128</v>
      </c>
      <c r="T45" s="47">
        <f t="shared" si="3"/>
        <v>196</v>
      </c>
      <c r="U45" s="28">
        <f t="shared" si="4"/>
        <v>127</v>
      </c>
      <c r="V45" s="26">
        <f t="shared" si="5"/>
        <v>196</v>
      </c>
    </row>
    <row r="46" spans="1:22" ht="16.5">
      <c r="A46" s="16">
        <v>30</v>
      </c>
      <c r="B46" s="51"/>
      <c r="C46" s="47">
        <f>VLOOKUP(B46,'111級距'!A$10:C$36,3,TRUE)</f>
        <v>11100</v>
      </c>
      <c r="D46" s="47">
        <f>VLOOKUP(B46,'111級距'!$J$23:$L$46,3,TRUE)</f>
        <v>25250</v>
      </c>
      <c r="E46" s="47">
        <f>VLOOKUP(B46,'111級距'!D$3:F$63,3,TRUE)</f>
        <v>1500</v>
      </c>
      <c r="F46" s="48">
        <f>VLOOKUP(B46,'111級距'!G:I,3,TRUE)</f>
        <v>25250</v>
      </c>
      <c r="G46" s="2">
        <f>ROUND(C46*'111級距'!$P$6*0.7*A46/30,0)+ROUND(C46*'111級距'!$P$7*0.7*A46/30,0)</f>
        <v>894</v>
      </c>
      <c r="H46" s="106">
        <f>ROUND(F46*'111級距'!$P$9*0.6*'111級距'!$P$10,0)</f>
        <v>1238</v>
      </c>
      <c r="I46" s="28">
        <f>ROUND(E46*'111級距'!$P$2*A46/30,0)</f>
        <v>90</v>
      </c>
      <c r="J46" s="8">
        <f>ROUND(D46*'111級距'!$P$4*A46/30,0)</f>
        <v>25</v>
      </c>
      <c r="K46" s="2">
        <f>ROUND(C46*'111級距'!$P$6*0.2*A46/30,0)+ROUND(C46*'111級距'!$P$7*0.2*A46/30,0)</f>
        <v>255</v>
      </c>
      <c r="L46" s="26">
        <f>ROUND(F46*'111級距'!$P$9*0.3,0)</f>
        <v>392</v>
      </c>
      <c r="M46" s="12">
        <f>ROUND(C46*'111級距'!$P$6*0.7*A46/30,0)</f>
        <v>816</v>
      </c>
      <c r="N46" s="3">
        <f>ROUND(C46*'111級距'!$P$6*0.2*A46/30,0)</f>
        <v>233</v>
      </c>
      <c r="O46" s="47">
        <f>ROUND(C46*'111級距'!$P$6*0.2*A46/30*0.25,0)+ROUND(C46*'111級距'!$P$7*0.2*A46/30*0.25,0)</f>
        <v>64</v>
      </c>
      <c r="P46" s="47">
        <f t="shared" si="0"/>
        <v>98</v>
      </c>
      <c r="Q46" s="28">
        <f t="shared" si="1"/>
        <v>191</v>
      </c>
      <c r="R46" s="8">
        <f t="shared" si="2"/>
        <v>294</v>
      </c>
      <c r="S46" s="47">
        <f>ROUND(C46*'111級距'!$P$6*0.2*A46/30*0.5,0)+ROUND(C46*'111級距'!$P$7*0.2*A46/30*0.5,0)</f>
        <v>128</v>
      </c>
      <c r="T46" s="47">
        <f t="shared" si="3"/>
        <v>196</v>
      </c>
      <c r="U46" s="28">
        <f t="shared" si="4"/>
        <v>127</v>
      </c>
      <c r="V46" s="26">
        <f t="shared" si="5"/>
        <v>196</v>
      </c>
    </row>
  </sheetData>
  <sheetProtection/>
  <mergeCells count="22">
    <mergeCell ref="F4:H4"/>
    <mergeCell ref="O13:P13"/>
    <mergeCell ref="K12:L12"/>
    <mergeCell ref="F5:H5"/>
    <mergeCell ref="G12:J12"/>
    <mergeCell ref="M12:N12"/>
    <mergeCell ref="A11:B11"/>
    <mergeCell ref="A7:B7"/>
    <mergeCell ref="U13:V13"/>
    <mergeCell ref="Q13:R13"/>
    <mergeCell ref="S13:T13"/>
    <mergeCell ref="F6:H6"/>
    <mergeCell ref="J2:L2"/>
    <mergeCell ref="S12:V12"/>
    <mergeCell ref="C11:L11"/>
    <mergeCell ref="O12:R12"/>
    <mergeCell ref="A2:B2"/>
    <mergeCell ref="E2:H2"/>
    <mergeCell ref="F3:H3"/>
    <mergeCell ref="A12:B12"/>
    <mergeCell ref="M11:V11"/>
    <mergeCell ref="C12:F12"/>
  </mergeCells>
  <hyperlinks>
    <hyperlink ref="N3" r:id="rId1" display="https://www.bli.gov.tw/0014162.html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8"/>
  <sheetViews>
    <sheetView zoomScalePageLayoutView="0" workbookViewId="0" topLeftCell="A22">
      <selection activeCell="G20" sqref="G20"/>
    </sheetView>
  </sheetViews>
  <sheetFormatPr defaultColWidth="9.00390625" defaultRowHeight="15.75"/>
  <cols>
    <col min="1" max="1" width="9.125" style="42" bestFit="1" customWidth="1"/>
    <col min="2" max="2" width="11.625" style="42" bestFit="1" customWidth="1"/>
    <col min="3" max="3" width="9.125" style="43" bestFit="1" customWidth="1"/>
    <col min="4" max="4" width="9.125" style="42" bestFit="1" customWidth="1"/>
    <col min="5" max="5" width="10.50390625" style="42" bestFit="1" customWidth="1"/>
    <col min="6" max="6" width="9.125" style="43" bestFit="1" customWidth="1"/>
    <col min="7" max="7" width="9.25390625" style="42" bestFit="1" customWidth="1"/>
    <col min="8" max="8" width="9.125" style="42" customWidth="1"/>
    <col min="9" max="9" width="8.50390625" style="43" customWidth="1"/>
    <col min="10" max="13" width="8.50390625" style="63" customWidth="1"/>
    <col min="14" max="16384" width="9.00390625" style="35" customWidth="1"/>
  </cols>
  <sheetData>
    <row r="1" spans="1:18" ht="16.5">
      <c r="A1" s="258" t="s">
        <v>38</v>
      </c>
      <c r="B1" s="258"/>
      <c r="C1" s="258"/>
      <c r="D1" s="258" t="s">
        <v>39</v>
      </c>
      <c r="E1" s="258"/>
      <c r="F1" s="258"/>
      <c r="G1" s="258" t="s">
        <v>40</v>
      </c>
      <c r="H1" s="258"/>
      <c r="I1" s="258"/>
      <c r="J1" s="258" t="s">
        <v>136</v>
      </c>
      <c r="K1" s="258"/>
      <c r="L1" s="258"/>
      <c r="M1" s="200"/>
      <c r="O1" s="259" t="s">
        <v>41</v>
      </c>
      <c r="P1" s="259"/>
      <c r="Q1" s="259"/>
      <c r="R1" s="259"/>
    </row>
    <row r="2" spans="1:16" s="37" customFormat="1" ht="16.5">
      <c r="A2" s="57" t="s">
        <v>15</v>
      </c>
      <c r="B2" s="57" t="s">
        <v>16</v>
      </c>
      <c r="C2" s="58" t="s">
        <v>17</v>
      </c>
      <c r="D2" s="57" t="s">
        <v>15</v>
      </c>
      <c r="E2" s="57" t="s">
        <v>16</v>
      </c>
      <c r="F2" s="58" t="s">
        <v>17</v>
      </c>
      <c r="G2" s="42" t="s">
        <v>15</v>
      </c>
      <c r="H2" s="42" t="s">
        <v>16</v>
      </c>
      <c r="I2" s="43" t="s">
        <v>17</v>
      </c>
      <c r="J2" s="57" t="s">
        <v>15</v>
      </c>
      <c r="K2" s="57" t="s">
        <v>16</v>
      </c>
      <c r="L2" s="58" t="s">
        <v>17</v>
      </c>
      <c r="M2" s="63"/>
      <c r="O2" s="35" t="s">
        <v>42</v>
      </c>
      <c r="P2" s="38">
        <v>0.06</v>
      </c>
    </row>
    <row r="3" spans="1:18" ht="16.5">
      <c r="A3" s="59"/>
      <c r="B3" s="59"/>
      <c r="C3" s="60"/>
      <c r="D3" s="42">
        <v>0</v>
      </c>
      <c r="E3" s="42">
        <v>1500</v>
      </c>
      <c r="F3" s="43">
        <v>1500</v>
      </c>
      <c r="G3" s="59"/>
      <c r="H3" s="59"/>
      <c r="I3" s="60"/>
      <c r="J3" s="59"/>
      <c r="K3" s="59"/>
      <c r="L3" s="60"/>
      <c r="M3" s="67"/>
      <c r="O3" s="259" t="s">
        <v>43</v>
      </c>
      <c r="P3" s="259"/>
      <c r="Q3" s="259"/>
      <c r="R3" s="259"/>
    </row>
    <row r="4" spans="1:17" ht="16.5">
      <c r="A4" s="59"/>
      <c r="B4" s="59"/>
      <c r="C4" s="60"/>
      <c r="D4" s="42">
        <v>1501</v>
      </c>
      <c r="E4" s="42">
        <v>3000</v>
      </c>
      <c r="F4" s="43">
        <v>3000</v>
      </c>
      <c r="G4" s="59"/>
      <c r="H4" s="59"/>
      <c r="I4" s="60"/>
      <c r="J4" s="59"/>
      <c r="K4" s="59"/>
      <c r="L4" s="60"/>
      <c r="M4" s="67"/>
      <c r="O4" s="35" t="s">
        <v>42</v>
      </c>
      <c r="P4" s="71" t="s">
        <v>67</v>
      </c>
      <c r="Q4" s="70" t="s">
        <v>68</v>
      </c>
    </row>
    <row r="5" spans="1:23" ht="16.5">
      <c r="A5" s="59"/>
      <c r="B5" s="59"/>
      <c r="C5" s="60"/>
      <c r="D5" s="42">
        <v>3001</v>
      </c>
      <c r="E5" s="42">
        <v>4500</v>
      </c>
      <c r="F5" s="43">
        <v>4500</v>
      </c>
      <c r="G5" s="59"/>
      <c r="H5" s="59"/>
      <c r="I5" s="60"/>
      <c r="J5" s="59"/>
      <c r="K5" s="59"/>
      <c r="L5" s="60"/>
      <c r="M5" s="67"/>
      <c r="O5" s="259" t="s">
        <v>44</v>
      </c>
      <c r="P5" s="259"/>
      <c r="Q5" s="259"/>
      <c r="R5" s="259"/>
      <c r="S5" s="259"/>
      <c r="T5" s="259"/>
      <c r="U5" s="259"/>
      <c r="V5" s="259"/>
      <c r="W5" s="259"/>
    </row>
    <row r="6" spans="1:19" ht="16.5">
      <c r="A6" s="59"/>
      <c r="B6" s="59"/>
      <c r="C6" s="60"/>
      <c r="D6" s="42">
        <v>4501</v>
      </c>
      <c r="E6" s="42">
        <v>6000</v>
      </c>
      <c r="F6" s="43">
        <v>6000</v>
      </c>
      <c r="G6" s="59"/>
      <c r="H6" s="59"/>
      <c r="I6" s="60"/>
      <c r="J6" s="59"/>
      <c r="K6" s="59"/>
      <c r="L6" s="60"/>
      <c r="M6" s="67"/>
      <c r="O6" s="39" t="s">
        <v>45</v>
      </c>
      <c r="P6" s="107">
        <v>0.105</v>
      </c>
      <c r="Q6" s="44" t="s">
        <v>46</v>
      </c>
      <c r="R6" s="45">
        <v>0.7</v>
      </c>
      <c r="S6" s="44"/>
    </row>
    <row r="7" spans="1:19" ht="16.5">
      <c r="A7" s="59"/>
      <c r="B7" s="59"/>
      <c r="C7" s="60"/>
      <c r="D7" s="42">
        <v>6001</v>
      </c>
      <c r="E7" s="42">
        <v>7500</v>
      </c>
      <c r="F7" s="43">
        <v>7500</v>
      </c>
      <c r="G7" s="59"/>
      <c r="H7" s="59"/>
      <c r="I7" s="60"/>
      <c r="J7" s="59"/>
      <c r="K7" s="59"/>
      <c r="L7" s="60"/>
      <c r="M7" s="67"/>
      <c r="O7" s="37" t="s">
        <v>47</v>
      </c>
      <c r="P7" s="46">
        <v>0.01</v>
      </c>
      <c r="Q7" s="44" t="s">
        <v>48</v>
      </c>
      <c r="R7" s="45">
        <v>0.2</v>
      </c>
      <c r="S7" s="44"/>
    </row>
    <row r="8" spans="1:22" ht="16.5">
      <c r="A8" s="59"/>
      <c r="B8" s="59"/>
      <c r="C8" s="60"/>
      <c r="D8" s="42">
        <v>7501</v>
      </c>
      <c r="E8" s="42">
        <v>8700</v>
      </c>
      <c r="F8" s="43">
        <v>8700</v>
      </c>
      <c r="G8" s="59"/>
      <c r="H8" s="59"/>
      <c r="I8" s="60"/>
      <c r="J8" s="59"/>
      <c r="K8" s="59"/>
      <c r="L8" s="60"/>
      <c r="M8" s="67"/>
      <c r="O8" s="102" t="s">
        <v>74</v>
      </c>
      <c r="P8" s="40"/>
      <c r="Q8" s="40"/>
      <c r="R8" s="40"/>
      <c r="S8" s="40"/>
      <c r="T8" s="40"/>
      <c r="U8" s="40"/>
      <c r="V8" s="41"/>
    </row>
    <row r="9" spans="1:20" ht="16.5">
      <c r="A9" s="59"/>
      <c r="B9" s="59"/>
      <c r="C9" s="60"/>
      <c r="D9" s="42">
        <v>8701</v>
      </c>
      <c r="E9" s="42">
        <v>9900</v>
      </c>
      <c r="F9" s="43">
        <v>9900</v>
      </c>
      <c r="G9" s="59"/>
      <c r="H9" s="59"/>
      <c r="I9" s="60"/>
      <c r="J9" s="59"/>
      <c r="K9" s="59"/>
      <c r="L9" s="60"/>
      <c r="M9" s="67"/>
      <c r="O9" s="39" t="s">
        <v>49</v>
      </c>
      <c r="P9" s="109">
        <v>0.0517</v>
      </c>
      <c r="Q9" s="44" t="s">
        <v>46</v>
      </c>
      <c r="R9" s="45">
        <v>0.6</v>
      </c>
      <c r="S9" s="44"/>
      <c r="T9" s="44"/>
    </row>
    <row r="10" spans="1:20" ht="16.5">
      <c r="A10" s="42">
        <v>0</v>
      </c>
      <c r="B10" s="42">
        <v>11100</v>
      </c>
      <c r="C10" s="43">
        <v>11100</v>
      </c>
      <c r="D10" s="42">
        <v>9901</v>
      </c>
      <c r="E10" s="42">
        <v>11100</v>
      </c>
      <c r="F10" s="43">
        <v>11100</v>
      </c>
      <c r="G10" s="59"/>
      <c r="H10" s="59"/>
      <c r="I10" s="60"/>
      <c r="J10" s="42"/>
      <c r="K10" s="42"/>
      <c r="L10" s="43"/>
      <c r="M10" s="67"/>
      <c r="O10" s="103" t="s">
        <v>75</v>
      </c>
      <c r="P10" s="108">
        <v>1.58</v>
      </c>
      <c r="Q10" s="44" t="s">
        <v>48</v>
      </c>
      <c r="R10" s="45">
        <v>0.3</v>
      </c>
      <c r="S10" s="44"/>
      <c r="T10" s="44"/>
    </row>
    <row r="11" spans="1:20" ht="16.5">
      <c r="A11" s="42">
        <v>11101</v>
      </c>
      <c r="B11" s="42">
        <v>12540</v>
      </c>
      <c r="C11" s="43">
        <v>12540</v>
      </c>
      <c r="D11" s="42">
        <v>11101</v>
      </c>
      <c r="E11" s="42">
        <v>12540</v>
      </c>
      <c r="F11" s="43">
        <v>12540</v>
      </c>
      <c r="G11" s="59"/>
      <c r="H11" s="59"/>
      <c r="I11" s="60"/>
      <c r="J11" s="42"/>
      <c r="K11" s="42"/>
      <c r="L11" s="43"/>
      <c r="M11" s="67"/>
      <c r="P11" s="44"/>
      <c r="Q11" s="44"/>
      <c r="R11" s="44"/>
      <c r="S11" s="44"/>
      <c r="T11" s="44"/>
    </row>
    <row r="12" spans="1:22" ht="16.5">
      <c r="A12" s="42">
        <v>12541</v>
      </c>
      <c r="B12" s="42">
        <v>13500</v>
      </c>
      <c r="C12" s="43">
        <v>13500</v>
      </c>
      <c r="D12" s="42">
        <v>12541</v>
      </c>
      <c r="E12" s="42">
        <v>13500</v>
      </c>
      <c r="F12" s="43">
        <v>13500</v>
      </c>
      <c r="G12" s="59"/>
      <c r="H12" s="59"/>
      <c r="I12" s="60"/>
      <c r="J12" s="42"/>
      <c r="K12" s="42"/>
      <c r="L12" s="43"/>
      <c r="M12" s="67"/>
      <c r="O12" s="49" t="s">
        <v>51</v>
      </c>
      <c r="P12" s="50"/>
      <c r="Q12" s="50"/>
      <c r="R12" s="50"/>
      <c r="S12" s="50"/>
      <c r="T12" s="50"/>
      <c r="U12" s="50"/>
      <c r="V12" s="50"/>
    </row>
    <row r="13" spans="1:13" ht="16.5">
      <c r="A13" s="42">
        <v>13501</v>
      </c>
      <c r="B13" s="42">
        <v>15840</v>
      </c>
      <c r="C13" s="43">
        <v>15840</v>
      </c>
      <c r="D13" s="42">
        <v>13501</v>
      </c>
      <c r="E13" s="42">
        <v>15840</v>
      </c>
      <c r="F13" s="43">
        <v>15840</v>
      </c>
      <c r="G13" s="59"/>
      <c r="H13" s="59"/>
      <c r="I13" s="60"/>
      <c r="J13" s="42"/>
      <c r="K13" s="42"/>
      <c r="L13" s="43"/>
      <c r="M13" s="67"/>
    </row>
    <row r="14" spans="1:13" ht="16.5">
      <c r="A14" s="42">
        <v>15841</v>
      </c>
      <c r="B14" s="42">
        <v>16500</v>
      </c>
      <c r="C14" s="43">
        <v>16500</v>
      </c>
      <c r="D14" s="42">
        <v>15841</v>
      </c>
      <c r="E14" s="42">
        <v>16500</v>
      </c>
      <c r="F14" s="43">
        <v>16500</v>
      </c>
      <c r="G14" s="59"/>
      <c r="H14" s="59"/>
      <c r="I14" s="60"/>
      <c r="J14" s="42"/>
      <c r="K14" s="42"/>
      <c r="L14" s="43"/>
      <c r="M14" s="67"/>
    </row>
    <row r="15" spans="1:21" ht="16.5">
      <c r="A15" s="42">
        <v>16501</v>
      </c>
      <c r="B15" s="42">
        <v>17280</v>
      </c>
      <c r="C15" s="43">
        <v>17280</v>
      </c>
      <c r="D15" s="42">
        <v>16501</v>
      </c>
      <c r="E15" s="42">
        <v>17280</v>
      </c>
      <c r="F15" s="43">
        <v>17280</v>
      </c>
      <c r="G15" s="59"/>
      <c r="H15" s="59"/>
      <c r="I15" s="60"/>
      <c r="J15" s="42"/>
      <c r="K15" s="42"/>
      <c r="L15" s="43"/>
      <c r="M15" s="67"/>
      <c r="O15" s="49" t="s">
        <v>50</v>
      </c>
      <c r="P15" s="50"/>
      <c r="Q15" s="50"/>
      <c r="R15" s="50"/>
      <c r="S15" s="50"/>
      <c r="T15" s="50"/>
      <c r="U15" s="50"/>
    </row>
    <row r="16" spans="1:13" ht="16.5">
      <c r="A16" s="42">
        <v>17281</v>
      </c>
      <c r="B16" s="42">
        <v>17880</v>
      </c>
      <c r="C16" s="43">
        <v>17880</v>
      </c>
      <c r="D16" s="42">
        <v>17281</v>
      </c>
      <c r="E16" s="42">
        <v>17880</v>
      </c>
      <c r="F16" s="43">
        <v>17880</v>
      </c>
      <c r="G16" s="59"/>
      <c r="H16" s="59"/>
      <c r="I16" s="60"/>
      <c r="J16" s="42"/>
      <c r="K16" s="42"/>
      <c r="L16" s="43"/>
      <c r="M16" s="67"/>
    </row>
    <row r="17" spans="1:13" ht="16.5">
      <c r="A17" s="42">
        <v>17881</v>
      </c>
      <c r="B17" s="42">
        <v>19047</v>
      </c>
      <c r="C17" s="43">
        <v>19047</v>
      </c>
      <c r="D17" s="42">
        <v>17881</v>
      </c>
      <c r="E17" s="42">
        <v>19047</v>
      </c>
      <c r="F17" s="43">
        <v>19047</v>
      </c>
      <c r="G17" s="59"/>
      <c r="H17" s="59"/>
      <c r="I17" s="60"/>
      <c r="J17" s="42"/>
      <c r="K17" s="42"/>
      <c r="L17" s="43"/>
      <c r="M17" s="67"/>
    </row>
    <row r="18" spans="1:13" ht="16.5">
      <c r="A18" s="42">
        <v>19048</v>
      </c>
      <c r="B18" s="42">
        <v>20008</v>
      </c>
      <c r="C18" s="43">
        <v>20008</v>
      </c>
      <c r="D18" s="42">
        <v>19048</v>
      </c>
      <c r="E18" s="42">
        <v>20008</v>
      </c>
      <c r="F18" s="43">
        <v>20008</v>
      </c>
      <c r="G18" s="59"/>
      <c r="H18" s="59"/>
      <c r="I18" s="60"/>
      <c r="J18" s="42"/>
      <c r="K18" s="42"/>
      <c r="L18" s="43"/>
      <c r="M18" s="67"/>
    </row>
    <row r="19" spans="1:13" ht="16.5">
      <c r="A19" s="42">
        <v>20009</v>
      </c>
      <c r="B19" s="42">
        <v>21009</v>
      </c>
      <c r="C19" s="43">
        <v>21009</v>
      </c>
      <c r="D19" s="42">
        <v>20009</v>
      </c>
      <c r="E19" s="42">
        <v>21009</v>
      </c>
      <c r="F19" s="43">
        <v>21009</v>
      </c>
      <c r="G19" s="59"/>
      <c r="H19" s="59"/>
      <c r="I19" s="60"/>
      <c r="J19" s="42"/>
      <c r="K19" s="42"/>
      <c r="L19" s="43"/>
      <c r="M19" s="67"/>
    </row>
    <row r="20" spans="1:13" ht="16.5">
      <c r="A20" s="42">
        <v>21010</v>
      </c>
      <c r="B20" s="42">
        <v>22000</v>
      </c>
      <c r="C20" s="43">
        <v>22000</v>
      </c>
      <c r="D20" s="42">
        <v>21010</v>
      </c>
      <c r="E20" s="42">
        <v>22000</v>
      </c>
      <c r="F20" s="63">
        <v>22000</v>
      </c>
      <c r="G20" s="68"/>
      <c r="H20" s="67"/>
      <c r="I20" s="60"/>
      <c r="J20" s="42"/>
      <c r="K20" s="42"/>
      <c r="L20" s="43"/>
      <c r="M20" s="67"/>
    </row>
    <row r="21" spans="1:13" ht="16.5">
      <c r="A21" s="42">
        <v>22001</v>
      </c>
      <c r="B21" s="42">
        <v>23100</v>
      </c>
      <c r="C21" s="43">
        <v>23100</v>
      </c>
      <c r="D21" s="42">
        <v>22001</v>
      </c>
      <c r="E21" s="42">
        <v>23100</v>
      </c>
      <c r="F21" s="63">
        <v>23100</v>
      </c>
      <c r="G21" s="67"/>
      <c r="H21" s="67"/>
      <c r="I21" s="60"/>
      <c r="J21" s="42"/>
      <c r="K21" s="42"/>
      <c r="L21" s="43"/>
      <c r="M21" s="67"/>
    </row>
    <row r="22" spans="1:13" ht="16.5">
      <c r="A22" s="42">
        <v>23101</v>
      </c>
      <c r="B22" s="42">
        <v>24000</v>
      </c>
      <c r="C22" s="42">
        <v>24000</v>
      </c>
      <c r="D22" s="42">
        <v>23101</v>
      </c>
      <c r="E22" s="42">
        <v>24000</v>
      </c>
      <c r="F22" s="42">
        <v>24000</v>
      </c>
      <c r="I22" s="42"/>
      <c r="J22" s="42"/>
      <c r="K22" s="42"/>
      <c r="L22" s="42"/>
      <c r="M22" s="42"/>
    </row>
    <row r="23" spans="1:13" ht="16.5">
      <c r="A23" s="42">
        <v>24001</v>
      </c>
      <c r="B23" s="66">
        <v>25250</v>
      </c>
      <c r="C23" s="69">
        <v>25250</v>
      </c>
      <c r="D23" s="42">
        <v>24001</v>
      </c>
      <c r="E23" s="66">
        <v>25250</v>
      </c>
      <c r="F23" s="69">
        <v>25250</v>
      </c>
      <c r="G23" s="42">
        <v>0</v>
      </c>
      <c r="H23" s="66">
        <v>25250</v>
      </c>
      <c r="I23" s="69">
        <v>25250</v>
      </c>
      <c r="J23" s="42">
        <v>0</v>
      </c>
      <c r="K23" s="66">
        <v>25250</v>
      </c>
      <c r="L23" s="69">
        <v>25250</v>
      </c>
      <c r="M23" s="201"/>
    </row>
    <row r="24" spans="1:12" ht="16.5">
      <c r="A24" s="66">
        <v>25251</v>
      </c>
      <c r="B24" s="42">
        <v>26400</v>
      </c>
      <c r="C24" s="43">
        <v>26400</v>
      </c>
      <c r="D24" s="66">
        <v>25251</v>
      </c>
      <c r="E24" s="42">
        <v>26400</v>
      </c>
      <c r="F24" s="43">
        <v>26400</v>
      </c>
      <c r="G24" s="66">
        <v>25251</v>
      </c>
      <c r="H24" s="42">
        <v>26400</v>
      </c>
      <c r="I24" s="43">
        <v>26400</v>
      </c>
      <c r="J24" s="66">
        <v>25251</v>
      </c>
      <c r="K24" s="42">
        <v>26400</v>
      </c>
      <c r="L24" s="43">
        <v>26400</v>
      </c>
    </row>
    <row r="25" spans="1:12" ht="16.5">
      <c r="A25" s="42">
        <v>26401</v>
      </c>
      <c r="B25" s="42">
        <v>27600</v>
      </c>
      <c r="C25" s="43">
        <v>27600</v>
      </c>
      <c r="D25" s="42">
        <v>26401</v>
      </c>
      <c r="E25" s="42">
        <v>27600</v>
      </c>
      <c r="F25" s="43">
        <v>27600</v>
      </c>
      <c r="G25" s="42">
        <v>26401</v>
      </c>
      <c r="H25" s="42">
        <v>27600</v>
      </c>
      <c r="I25" s="43">
        <v>27600</v>
      </c>
      <c r="J25" s="42">
        <v>26401</v>
      </c>
      <c r="K25" s="42">
        <v>27600</v>
      </c>
      <c r="L25" s="43">
        <v>27600</v>
      </c>
    </row>
    <row r="26" spans="1:12" ht="16.5">
      <c r="A26" s="42">
        <v>27601</v>
      </c>
      <c r="B26" s="42">
        <v>28800</v>
      </c>
      <c r="C26" s="43">
        <v>28800</v>
      </c>
      <c r="D26" s="42">
        <v>27601</v>
      </c>
      <c r="E26" s="42">
        <v>28800</v>
      </c>
      <c r="F26" s="43">
        <v>28800</v>
      </c>
      <c r="G26" s="42">
        <v>27601</v>
      </c>
      <c r="H26" s="42">
        <v>28800</v>
      </c>
      <c r="I26" s="43">
        <v>28800</v>
      </c>
      <c r="J26" s="42">
        <v>27601</v>
      </c>
      <c r="K26" s="42">
        <v>28800</v>
      </c>
      <c r="L26" s="43">
        <v>28800</v>
      </c>
    </row>
    <row r="27" spans="1:12" ht="16.5">
      <c r="A27" s="42">
        <v>28801</v>
      </c>
      <c r="B27" s="42">
        <v>30300</v>
      </c>
      <c r="C27" s="43">
        <v>30300</v>
      </c>
      <c r="D27" s="42">
        <v>28801</v>
      </c>
      <c r="E27" s="42">
        <v>30300</v>
      </c>
      <c r="F27" s="43">
        <v>30300</v>
      </c>
      <c r="G27" s="42">
        <v>28801</v>
      </c>
      <c r="H27" s="42">
        <v>30300</v>
      </c>
      <c r="I27" s="43">
        <v>30300</v>
      </c>
      <c r="J27" s="42">
        <v>28801</v>
      </c>
      <c r="K27" s="42">
        <v>30300</v>
      </c>
      <c r="L27" s="43">
        <v>30300</v>
      </c>
    </row>
    <row r="28" spans="1:12" ht="16.5">
      <c r="A28" s="42">
        <v>30301</v>
      </c>
      <c r="B28" s="42">
        <v>31800</v>
      </c>
      <c r="C28" s="43">
        <v>31800</v>
      </c>
      <c r="D28" s="42">
        <v>30301</v>
      </c>
      <c r="E28" s="42">
        <v>31800</v>
      </c>
      <c r="F28" s="43">
        <v>31800</v>
      </c>
      <c r="G28" s="42">
        <v>30301</v>
      </c>
      <c r="H28" s="42">
        <v>31800</v>
      </c>
      <c r="I28" s="43">
        <v>31800</v>
      </c>
      <c r="J28" s="42">
        <v>30301</v>
      </c>
      <c r="K28" s="42">
        <v>31800</v>
      </c>
      <c r="L28" s="43">
        <v>31800</v>
      </c>
    </row>
    <row r="29" spans="1:12" ht="16.5">
      <c r="A29" s="42">
        <v>31801</v>
      </c>
      <c r="B29" s="42">
        <v>33300</v>
      </c>
      <c r="C29" s="43">
        <v>33300</v>
      </c>
      <c r="D29" s="42">
        <v>31801</v>
      </c>
      <c r="E29" s="42">
        <v>33300</v>
      </c>
      <c r="F29" s="43">
        <v>33300</v>
      </c>
      <c r="G29" s="42">
        <v>31801</v>
      </c>
      <c r="H29" s="42">
        <v>33300</v>
      </c>
      <c r="I29" s="43">
        <v>33300</v>
      </c>
      <c r="J29" s="42">
        <v>31801</v>
      </c>
      <c r="K29" s="42">
        <v>33300</v>
      </c>
      <c r="L29" s="43">
        <v>33300</v>
      </c>
    </row>
    <row r="30" spans="1:12" ht="16.5">
      <c r="A30" s="42">
        <v>33301</v>
      </c>
      <c r="B30" s="42">
        <v>34800</v>
      </c>
      <c r="C30" s="43">
        <v>34800</v>
      </c>
      <c r="D30" s="42">
        <v>33301</v>
      </c>
      <c r="E30" s="42">
        <v>34800</v>
      </c>
      <c r="F30" s="43">
        <v>34800</v>
      </c>
      <c r="G30" s="42">
        <v>33301</v>
      </c>
      <c r="H30" s="42">
        <v>34800</v>
      </c>
      <c r="I30" s="43">
        <v>34800</v>
      </c>
      <c r="J30" s="42">
        <v>33301</v>
      </c>
      <c r="K30" s="42">
        <v>34800</v>
      </c>
      <c r="L30" s="43">
        <v>34800</v>
      </c>
    </row>
    <row r="31" spans="1:12" ht="16.5">
      <c r="A31" s="42">
        <v>34801</v>
      </c>
      <c r="B31" s="42">
        <v>36300</v>
      </c>
      <c r="C31" s="43">
        <v>36300</v>
      </c>
      <c r="D31" s="42">
        <v>34801</v>
      </c>
      <c r="E31" s="42">
        <v>36300</v>
      </c>
      <c r="F31" s="43">
        <v>36300</v>
      </c>
      <c r="G31" s="42">
        <v>34801</v>
      </c>
      <c r="H31" s="42">
        <v>36300</v>
      </c>
      <c r="I31" s="43">
        <v>36300</v>
      </c>
      <c r="J31" s="42">
        <v>34801</v>
      </c>
      <c r="K31" s="42">
        <v>36300</v>
      </c>
      <c r="L31" s="43">
        <v>36300</v>
      </c>
    </row>
    <row r="32" spans="1:12" ht="16.5">
      <c r="A32" s="42">
        <v>36301</v>
      </c>
      <c r="B32" s="42">
        <v>38200</v>
      </c>
      <c r="C32" s="43">
        <v>38200</v>
      </c>
      <c r="D32" s="42">
        <v>36301</v>
      </c>
      <c r="E32" s="42">
        <v>38200</v>
      </c>
      <c r="F32" s="43">
        <v>38200</v>
      </c>
      <c r="G32" s="42">
        <v>36301</v>
      </c>
      <c r="H32" s="42">
        <v>38200</v>
      </c>
      <c r="I32" s="43">
        <v>38200</v>
      </c>
      <c r="J32" s="42">
        <v>36301</v>
      </c>
      <c r="K32" s="42">
        <v>38200</v>
      </c>
      <c r="L32" s="43">
        <v>38200</v>
      </c>
    </row>
    <row r="33" spans="1:12" ht="16.5">
      <c r="A33" s="42">
        <v>38201</v>
      </c>
      <c r="B33" s="42">
        <v>40100</v>
      </c>
      <c r="C33" s="43">
        <v>40100</v>
      </c>
      <c r="D33" s="42">
        <v>38201</v>
      </c>
      <c r="E33" s="42">
        <v>40100</v>
      </c>
      <c r="F33" s="43">
        <v>40100</v>
      </c>
      <c r="G33" s="42">
        <v>38201</v>
      </c>
      <c r="H33" s="42">
        <v>40100</v>
      </c>
      <c r="I33" s="43">
        <v>40100</v>
      </c>
      <c r="J33" s="42">
        <v>38201</v>
      </c>
      <c r="K33" s="42">
        <v>40100</v>
      </c>
      <c r="L33" s="43">
        <v>40100</v>
      </c>
    </row>
    <row r="34" spans="1:12" ht="16.5">
      <c r="A34" s="42">
        <v>40101</v>
      </c>
      <c r="B34" s="42">
        <v>42000</v>
      </c>
      <c r="C34" s="43">
        <v>42000</v>
      </c>
      <c r="D34" s="42">
        <v>40101</v>
      </c>
      <c r="E34" s="42">
        <v>42000</v>
      </c>
      <c r="F34" s="43">
        <v>42000</v>
      </c>
      <c r="G34" s="42">
        <v>40101</v>
      </c>
      <c r="H34" s="42">
        <v>42000</v>
      </c>
      <c r="I34" s="43">
        <v>42000</v>
      </c>
      <c r="J34" s="42">
        <v>40101</v>
      </c>
      <c r="K34" s="42">
        <v>42000</v>
      </c>
      <c r="L34" s="43">
        <v>42000</v>
      </c>
    </row>
    <row r="35" spans="1:12" ht="16.5">
      <c r="A35" s="42">
        <v>42001</v>
      </c>
      <c r="B35" s="42">
        <v>43900</v>
      </c>
      <c r="C35" s="43">
        <v>43900</v>
      </c>
      <c r="D35" s="42">
        <v>42001</v>
      </c>
      <c r="E35" s="42">
        <v>43900</v>
      </c>
      <c r="F35" s="43">
        <v>43900</v>
      </c>
      <c r="G35" s="42">
        <v>42001</v>
      </c>
      <c r="H35" s="42">
        <v>43900</v>
      </c>
      <c r="I35" s="43">
        <v>43900</v>
      </c>
      <c r="J35" s="42">
        <v>42001</v>
      </c>
      <c r="K35" s="42">
        <v>43900</v>
      </c>
      <c r="L35" s="43">
        <v>43900</v>
      </c>
    </row>
    <row r="36" spans="1:12" ht="16.5">
      <c r="A36" s="42">
        <v>43901</v>
      </c>
      <c r="B36" s="42">
        <v>9999999999</v>
      </c>
      <c r="C36" s="43">
        <v>45800</v>
      </c>
      <c r="D36" s="42">
        <v>43901</v>
      </c>
      <c r="E36" s="42">
        <v>45800</v>
      </c>
      <c r="F36" s="43">
        <v>45800</v>
      </c>
      <c r="G36" s="42">
        <v>43901</v>
      </c>
      <c r="H36" s="42">
        <v>45800</v>
      </c>
      <c r="I36" s="43">
        <v>45800</v>
      </c>
      <c r="J36" s="42">
        <v>43901</v>
      </c>
      <c r="K36" s="63">
        <v>45800</v>
      </c>
      <c r="L36" s="43">
        <v>45800</v>
      </c>
    </row>
    <row r="37" spans="1:12" ht="16.5">
      <c r="A37" s="59"/>
      <c r="B37" s="59"/>
      <c r="C37" s="60"/>
      <c r="D37" s="61">
        <v>45801</v>
      </c>
      <c r="E37" s="61">
        <v>48200</v>
      </c>
      <c r="F37" s="62">
        <v>48200</v>
      </c>
      <c r="G37" s="42">
        <v>45801</v>
      </c>
      <c r="H37" s="42">
        <v>48200</v>
      </c>
      <c r="I37" s="43">
        <v>48200</v>
      </c>
      <c r="J37" s="63">
        <v>45801</v>
      </c>
      <c r="K37" s="63">
        <v>48200</v>
      </c>
      <c r="L37" s="63">
        <v>48200</v>
      </c>
    </row>
    <row r="38" spans="1:12" ht="16.5">
      <c r="A38" s="59"/>
      <c r="B38" s="59"/>
      <c r="C38" s="60"/>
      <c r="D38" s="42">
        <v>48201</v>
      </c>
      <c r="E38" s="42">
        <v>50600</v>
      </c>
      <c r="F38" s="43">
        <v>50600</v>
      </c>
      <c r="G38" s="42">
        <v>48201</v>
      </c>
      <c r="H38" s="42">
        <v>50600</v>
      </c>
      <c r="I38" s="43">
        <v>50600</v>
      </c>
      <c r="J38" s="63">
        <v>48201</v>
      </c>
      <c r="K38" s="63">
        <v>50600</v>
      </c>
      <c r="L38" s="63">
        <v>50600</v>
      </c>
    </row>
    <row r="39" spans="1:12" ht="16.5">
      <c r="A39" s="59"/>
      <c r="B39" s="59"/>
      <c r="C39" s="60"/>
      <c r="D39" s="42">
        <v>50601</v>
      </c>
      <c r="E39" s="42">
        <v>53000</v>
      </c>
      <c r="F39" s="43">
        <v>53000</v>
      </c>
      <c r="G39" s="42">
        <v>50601</v>
      </c>
      <c r="H39" s="42">
        <v>53000</v>
      </c>
      <c r="I39" s="43">
        <v>53000</v>
      </c>
      <c r="J39" s="63">
        <v>50601</v>
      </c>
      <c r="K39" s="63">
        <v>53000</v>
      </c>
      <c r="L39" s="63">
        <v>53000</v>
      </c>
    </row>
    <row r="40" spans="1:12" ht="16.5">
      <c r="A40" s="59"/>
      <c r="B40" s="59"/>
      <c r="C40" s="60"/>
      <c r="D40" s="42">
        <v>53001</v>
      </c>
      <c r="E40" s="42">
        <v>55400</v>
      </c>
      <c r="F40" s="43">
        <v>55400</v>
      </c>
      <c r="G40" s="42">
        <v>53001</v>
      </c>
      <c r="H40" s="42">
        <v>55400</v>
      </c>
      <c r="I40" s="43">
        <v>55400</v>
      </c>
      <c r="J40" s="63">
        <v>53001</v>
      </c>
      <c r="K40" s="63">
        <v>55400</v>
      </c>
      <c r="L40" s="63">
        <v>55400</v>
      </c>
    </row>
    <row r="41" spans="1:12" ht="16.5">
      <c r="A41" s="59"/>
      <c r="B41" s="59"/>
      <c r="C41" s="60"/>
      <c r="D41" s="42">
        <v>55401</v>
      </c>
      <c r="E41" s="42">
        <v>57800</v>
      </c>
      <c r="F41" s="43">
        <v>57800</v>
      </c>
      <c r="G41" s="42">
        <v>55401</v>
      </c>
      <c r="H41" s="42">
        <v>57800</v>
      </c>
      <c r="I41" s="43">
        <v>57800</v>
      </c>
      <c r="J41" s="63">
        <v>55401</v>
      </c>
      <c r="K41" s="63">
        <v>57800</v>
      </c>
      <c r="L41" s="63">
        <v>57800</v>
      </c>
    </row>
    <row r="42" spans="1:12" ht="16.5">
      <c r="A42" s="59"/>
      <c r="B42" s="59"/>
      <c r="C42" s="60"/>
      <c r="D42" s="42">
        <v>57801</v>
      </c>
      <c r="E42" s="42">
        <v>60800</v>
      </c>
      <c r="F42" s="43">
        <v>60800</v>
      </c>
      <c r="G42" s="42">
        <v>57801</v>
      </c>
      <c r="H42" s="42">
        <v>60800</v>
      </c>
      <c r="I42" s="43">
        <v>60800</v>
      </c>
      <c r="J42" s="63">
        <v>57801</v>
      </c>
      <c r="K42" s="63">
        <v>60800</v>
      </c>
      <c r="L42" s="63">
        <v>60800</v>
      </c>
    </row>
    <row r="43" spans="1:12" ht="16.5">
      <c r="A43" s="59"/>
      <c r="B43" s="59"/>
      <c r="C43" s="60"/>
      <c r="D43" s="42">
        <v>60801</v>
      </c>
      <c r="E43" s="42">
        <v>63800</v>
      </c>
      <c r="F43" s="43">
        <v>63800</v>
      </c>
      <c r="G43" s="42">
        <v>60801</v>
      </c>
      <c r="H43" s="42">
        <v>63800</v>
      </c>
      <c r="I43" s="43">
        <v>63800</v>
      </c>
      <c r="J43" s="63">
        <v>60801</v>
      </c>
      <c r="K43" s="63">
        <v>63800</v>
      </c>
      <c r="L43" s="63">
        <v>63800</v>
      </c>
    </row>
    <row r="44" spans="1:12" ht="16.5">
      <c r="A44" s="59"/>
      <c r="B44" s="59"/>
      <c r="C44" s="60"/>
      <c r="D44" s="42">
        <v>63801</v>
      </c>
      <c r="E44" s="42">
        <v>66800</v>
      </c>
      <c r="F44" s="43">
        <v>66800</v>
      </c>
      <c r="G44" s="42">
        <v>63801</v>
      </c>
      <c r="H44" s="42">
        <v>66800</v>
      </c>
      <c r="I44" s="43">
        <v>66800</v>
      </c>
      <c r="J44" s="63">
        <v>63801</v>
      </c>
      <c r="K44" s="63">
        <v>66800</v>
      </c>
      <c r="L44" s="63">
        <v>66800</v>
      </c>
    </row>
    <row r="45" spans="1:12" ht="16.5">
      <c r="A45" s="59"/>
      <c r="B45" s="59"/>
      <c r="C45" s="60"/>
      <c r="D45" s="42">
        <v>66801</v>
      </c>
      <c r="E45" s="42">
        <v>69800</v>
      </c>
      <c r="F45" s="43">
        <v>69800</v>
      </c>
      <c r="G45" s="42">
        <v>66801</v>
      </c>
      <c r="H45" s="42">
        <v>69800</v>
      </c>
      <c r="I45" s="43">
        <v>69800</v>
      </c>
      <c r="J45" s="63">
        <v>66801</v>
      </c>
      <c r="K45" s="63">
        <v>69800</v>
      </c>
      <c r="L45" s="63">
        <v>69800</v>
      </c>
    </row>
    <row r="46" spans="1:12" ht="16.5">
      <c r="A46" s="59"/>
      <c r="B46" s="59"/>
      <c r="C46" s="60"/>
      <c r="D46" s="42">
        <v>69801</v>
      </c>
      <c r="E46" s="42">
        <v>72800</v>
      </c>
      <c r="F46" s="43">
        <v>72800</v>
      </c>
      <c r="G46" s="42">
        <v>69801</v>
      </c>
      <c r="H46" s="42">
        <v>72800</v>
      </c>
      <c r="I46" s="43">
        <v>72800</v>
      </c>
      <c r="J46" s="63">
        <v>69801</v>
      </c>
      <c r="K46" s="42">
        <v>9999999999</v>
      </c>
      <c r="L46" s="63">
        <v>72800</v>
      </c>
    </row>
    <row r="47" spans="1:9" ht="16.5">
      <c r="A47" s="59"/>
      <c r="B47" s="59"/>
      <c r="C47" s="60"/>
      <c r="D47" s="42">
        <v>72801</v>
      </c>
      <c r="E47" s="42">
        <v>76500</v>
      </c>
      <c r="F47" s="43">
        <v>76500</v>
      </c>
      <c r="G47" s="42">
        <v>72801</v>
      </c>
      <c r="H47" s="42">
        <v>76500</v>
      </c>
      <c r="I47" s="43">
        <v>76500</v>
      </c>
    </row>
    <row r="48" spans="1:9" ht="16.5">
      <c r="A48" s="59"/>
      <c r="B48" s="59"/>
      <c r="C48" s="60"/>
      <c r="D48" s="42">
        <v>76501</v>
      </c>
      <c r="E48" s="42">
        <v>80200</v>
      </c>
      <c r="F48" s="43">
        <v>80200</v>
      </c>
      <c r="G48" s="42">
        <v>76501</v>
      </c>
      <c r="H48" s="42">
        <v>80200</v>
      </c>
      <c r="I48" s="43">
        <v>80200</v>
      </c>
    </row>
    <row r="49" spans="1:9" ht="16.5">
      <c r="A49" s="59"/>
      <c r="B49" s="59"/>
      <c r="C49" s="60"/>
      <c r="D49" s="42">
        <v>80201</v>
      </c>
      <c r="E49" s="42">
        <v>83900</v>
      </c>
      <c r="F49" s="43">
        <v>83900</v>
      </c>
      <c r="G49" s="42">
        <v>80201</v>
      </c>
      <c r="H49" s="42">
        <v>83900</v>
      </c>
      <c r="I49" s="43">
        <v>83900</v>
      </c>
    </row>
    <row r="50" spans="1:9" ht="16.5">
      <c r="A50" s="59"/>
      <c r="B50" s="59"/>
      <c r="C50" s="60"/>
      <c r="D50" s="42">
        <v>83901</v>
      </c>
      <c r="E50" s="42">
        <v>87600</v>
      </c>
      <c r="F50" s="43">
        <v>87600</v>
      </c>
      <c r="G50" s="42">
        <v>83901</v>
      </c>
      <c r="H50" s="42">
        <v>87600</v>
      </c>
      <c r="I50" s="43">
        <v>87600</v>
      </c>
    </row>
    <row r="51" spans="1:9" ht="16.5">
      <c r="A51" s="59"/>
      <c r="B51" s="59"/>
      <c r="C51" s="60"/>
      <c r="D51" s="42">
        <v>87601</v>
      </c>
      <c r="E51" s="42">
        <v>92100</v>
      </c>
      <c r="F51" s="43">
        <v>92100</v>
      </c>
      <c r="G51" s="42">
        <v>87601</v>
      </c>
      <c r="H51" s="42">
        <v>92100</v>
      </c>
      <c r="I51" s="43">
        <v>92100</v>
      </c>
    </row>
    <row r="52" spans="1:9" ht="16.5">
      <c r="A52" s="59"/>
      <c r="B52" s="59"/>
      <c r="C52" s="60"/>
      <c r="D52" s="42">
        <v>92101</v>
      </c>
      <c r="E52" s="42">
        <v>96600</v>
      </c>
      <c r="F52" s="43">
        <v>96600</v>
      </c>
      <c r="G52" s="42">
        <v>92101</v>
      </c>
      <c r="H52" s="42">
        <v>96600</v>
      </c>
      <c r="I52" s="43">
        <v>96600</v>
      </c>
    </row>
    <row r="53" spans="1:9" ht="16.5">
      <c r="A53" s="59"/>
      <c r="B53" s="59"/>
      <c r="C53" s="60"/>
      <c r="D53" s="42">
        <v>96601</v>
      </c>
      <c r="E53" s="42">
        <v>101100</v>
      </c>
      <c r="F53" s="43">
        <v>101100</v>
      </c>
      <c r="G53" s="42">
        <v>96601</v>
      </c>
      <c r="H53" s="42">
        <v>101100</v>
      </c>
      <c r="I53" s="43">
        <v>101100</v>
      </c>
    </row>
    <row r="54" spans="1:9" ht="16.5">
      <c r="A54" s="59"/>
      <c r="B54" s="59"/>
      <c r="C54" s="60"/>
      <c r="D54" s="42">
        <v>101101</v>
      </c>
      <c r="E54" s="42">
        <v>105600</v>
      </c>
      <c r="F54" s="43">
        <v>105600</v>
      </c>
      <c r="G54" s="42">
        <v>101101</v>
      </c>
      <c r="H54" s="42">
        <v>105600</v>
      </c>
      <c r="I54" s="43">
        <v>105600</v>
      </c>
    </row>
    <row r="55" spans="1:9" ht="16.5">
      <c r="A55" s="59"/>
      <c r="B55" s="59"/>
      <c r="C55" s="60"/>
      <c r="D55" s="42">
        <v>105601</v>
      </c>
      <c r="E55" s="42">
        <v>110100</v>
      </c>
      <c r="F55" s="43">
        <v>110100</v>
      </c>
      <c r="G55" s="42">
        <v>105601</v>
      </c>
      <c r="H55" s="42">
        <v>110100</v>
      </c>
      <c r="I55" s="43">
        <v>110100</v>
      </c>
    </row>
    <row r="56" spans="1:9" ht="16.5">
      <c r="A56" s="59"/>
      <c r="B56" s="59"/>
      <c r="C56" s="60"/>
      <c r="D56" s="42">
        <v>110101</v>
      </c>
      <c r="E56" s="42">
        <v>115500</v>
      </c>
      <c r="F56" s="43">
        <v>115500</v>
      </c>
      <c r="G56" s="42">
        <v>110101</v>
      </c>
      <c r="H56" s="42">
        <v>115500</v>
      </c>
      <c r="I56" s="43">
        <v>115500</v>
      </c>
    </row>
    <row r="57" spans="1:9" ht="16.5">
      <c r="A57" s="59"/>
      <c r="B57" s="59"/>
      <c r="C57" s="60"/>
      <c r="D57" s="42">
        <v>115501</v>
      </c>
      <c r="E57" s="42">
        <v>120900</v>
      </c>
      <c r="F57" s="43">
        <v>120900</v>
      </c>
      <c r="G57" s="42">
        <v>115501</v>
      </c>
      <c r="H57" s="42">
        <v>120900</v>
      </c>
      <c r="I57" s="43">
        <v>120900</v>
      </c>
    </row>
    <row r="58" spans="1:17" ht="16.5">
      <c r="A58" s="59"/>
      <c r="B58" s="59"/>
      <c r="C58" s="60"/>
      <c r="D58" s="42">
        <v>120901</v>
      </c>
      <c r="E58" s="42">
        <v>126300</v>
      </c>
      <c r="F58" s="43">
        <v>126300</v>
      </c>
      <c r="G58" s="42">
        <v>120901</v>
      </c>
      <c r="H58" s="42">
        <v>126300</v>
      </c>
      <c r="I58" s="43">
        <v>126300</v>
      </c>
      <c r="Q58" s="36"/>
    </row>
    <row r="59" spans="1:9" ht="16.5">
      <c r="A59" s="59"/>
      <c r="B59" s="59"/>
      <c r="C59" s="60"/>
      <c r="D59" s="42">
        <v>126301</v>
      </c>
      <c r="E59" s="42">
        <v>131700</v>
      </c>
      <c r="F59" s="43">
        <v>131700</v>
      </c>
      <c r="G59" s="42">
        <v>126301</v>
      </c>
      <c r="H59" s="42">
        <v>131700</v>
      </c>
      <c r="I59" s="43">
        <v>131700</v>
      </c>
    </row>
    <row r="60" spans="1:9" ht="16.5">
      <c r="A60" s="59"/>
      <c r="B60" s="59"/>
      <c r="C60" s="60"/>
      <c r="D60" s="42">
        <v>131701</v>
      </c>
      <c r="E60" s="42">
        <v>137100</v>
      </c>
      <c r="F60" s="43">
        <v>137100</v>
      </c>
      <c r="G60" s="42">
        <v>131701</v>
      </c>
      <c r="H60" s="42">
        <v>137100</v>
      </c>
      <c r="I60" s="43">
        <v>137100</v>
      </c>
    </row>
    <row r="61" spans="1:9" ht="16.5">
      <c r="A61" s="59"/>
      <c r="B61" s="59"/>
      <c r="C61" s="60"/>
      <c r="D61" s="42">
        <v>137101</v>
      </c>
      <c r="E61" s="42">
        <v>142500</v>
      </c>
      <c r="F61" s="43">
        <v>142500</v>
      </c>
      <c r="G61" s="42">
        <v>137101</v>
      </c>
      <c r="H61" s="42">
        <v>142500</v>
      </c>
      <c r="I61" s="43">
        <v>142500</v>
      </c>
    </row>
    <row r="62" spans="1:9" ht="16.5">
      <c r="A62" s="59"/>
      <c r="B62" s="59"/>
      <c r="C62" s="60"/>
      <c r="D62" s="42">
        <v>142501</v>
      </c>
      <c r="E62" s="42">
        <v>147900</v>
      </c>
      <c r="F62" s="43">
        <v>147900</v>
      </c>
      <c r="G62" s="42">
        <v>142501</v>
      </c>
      <c r="H62" s="42">
        <v>147900</v>
      </c>
      <c r="I62" s="43">
        <v>147900</v>
      </c>
    </row>
    <row r="63" spans="1:9" ht="16.5">
      <c r="A63" s="59"/>
      <c r="B63" s="59"/>
      <c r="C63" s="60"/>
      <c r="D63" s="42">
        <v>147901</v>
      </c>
      <c r="E63" s="42">
        <v>999999999</v>
      </c>
      <c r="F63" s="43">
        <v>150000</v>
      </c>
      <c r="G63" s="42">
        <v>147901</v>
      </c>
      <c r="H63" s="63">
        <v>150000</v>
      </c>
      <c r="I63" s="43">
        <v>150000</v>
      </c>
    </row>
    <row r="64" spans="1:13" ht="16.5">
      <c r="A64" s="59"/>
      <c r="B64" s="59"/>
      <c r="C64" s="60"/>
      <c r="D64" s="59"/>
      <c r="E64" s="59"/>
      <c r="F64" s="60"/>
      <c r="G64" s="42">
        <v>150001</v>
      </c>
      <c r="H64" s="64">
        <v>156400</v>
      </c>
      <c r="I64" s="65">
        <v>156400</v>
      </c>
      <c r="J64" s="64"/>
      <c r="K64" s="64"/>
      <c r="L64" s="64"/>
      <c r="M64" s="64"/>
    </row>
    <row r="65" spans="1:13" ht="16.5">
      <c r="A65" s="59"/>
      <c r="B65" s="59"/>
      <c r="C65" s="60"/>
      <c r="D65" s="59"/>
      <c r="E65" s="59"/>
      <c r="F65" s="60"/>
      <c r="G65" s="64">
        <v>156401</v>
      </c>
      <c r="H65" s="64">
        <v>162800</v>
      </c>
      <c r="I65" s="65">
        <v>162800</v>
      </c>
      <c r="J65" s="64"/>
      <c r="K65" s="64"/>
      <c r="L65" s="64"/>
      <c r="M65" s="64"/>
    </row>
    <row r="66" spans="1:13" ht="16.5">
      <c r="A66" s="59"/>
      <c r="B66" s="59"/>
      <c r="C66" s="60"/>
      <c r="D66" s="59"/>
      <c r="E66" s="59"/>
      <c r="F66" s="60"/>
      <c r="G66" s="64">
        <v>162801</v>
      </c>
      <c r="H66" s="64">
        <v>169200</v>
      </c>
      <c r="I66" s="65">
        <v>169200</v>
      </c>
      <c r="J66" s="64"/>
      <c r="K66" s="64"/>
      <c r="L66" s="64"/>
      <c r="M66" s="64"/>
    </row>
    <row r="67" spans="1:13" ht="16.5">
      <c r="A67" s="59"/>
      <c r="B67" s="59"/>
      <c r="C67" s="60"/>
      <c r="D67" s="59"/>
      <c r="E67" s="59"/>
      <c r="F67" s="60"/>
      <c r="G67" s="64">
        <v>169201</v>
      </c>
      <c r="H67" s="64">
        <v>175600</v>
      </c>
      <c r="I67" s="65">
        <v>175600</v>
      </c>
      <c r="J67" s="64"/>
      <c r="K67" s="64"/>
      <c r="L67" s="64"/>
      <c r="M67" s="64"/>
    </row>
    <row r="68" spans="1:13" ht="16.5">
      <c r="A68" s="59"/>
      <c r="B68" s="59"/>
      <c r="C68" s="60"/>
      <c r="D68" s="59"/>
      <c r="E68" s="59"/>
      <c r="F68" s="60"/>
      <c r="G68" s="64">
        <v>175601</v>
      </c>
      <c r="H68" s="42">
        <v>999999999</v>
      </c>
      <c r="I68" s="65">
        <v>182000</v>
      </c>
      <c r="J68" s="64"/>
      <c r="K68" s="64"/>
      <c r="L68" s="64"/>
      <c r="M68" s="64"/>
    </row>
  </sheetData>
  <sheetProtection/>
  <mergeCells count="7">
    <mergeCell ref="A1:C1"/>
    <mergeCell ref="D1:F1"/>
    <mergeCell ref="G1:I1"/>
    <mergeCell ref="O1:R1"/>
    <mergeCell ref="O3:R3"/>
    <mergeCell ref="O5:W5"/>
    <mergeCell ref="J1:L1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67"/>
  <sheetViews>
    <sheetView zoomScale="80" zoomScaleNormal="80" zoomScalePageLayoutView="0" workbookViewId="0" topLeftCell="A1">
      <selection activeCell="G75" sqref="G75"/>
    </sheetView>
  </sheetViews>
  <sheetFormatPr defaultColWidth="9.00390625" defaultRowHeight="15.75"/>
  <cols>
    <col min="1" max="1" width="12.25390625" style="6" customWidth="1"/>
    <col min="2" max="3" width="13.375" style="6" customWidth="1"/>
    <col min="4" max="5" width="13.625" style="6" customWidth="1"/>
    <col min="6" max="7" width="11.50390625" style="6" customWidth="1"/>
    <col min="8" max="13" width="11.125" style="1" customWidth="1"/>
    <col min="14" max="16384" width="9.00390625" style="1" customWidth="1"/>
  </cols>
  <sheetData>
    <row r="1" spans="1:13" ht="30.75">
      <c r="A1" s="74" t="s">
        <v>19</v>
      </c>
      <c r="B1" s="76" t="s">
        <v>69</v>
      </c>
      <c r="C1" s="77" t="s">
        <v>70</v>
      </c>
      <c r="D1" s="82" t="s">
        <v>38</v>
      </c>
      <c r="E1" s="203" t="s">
        <v>137</v>
      </c>
      <c r="F1" s="83" t="s">
        <v>4</v>
      </c>
      <c r="G1" s="84" t="s">
        <v>9</v>
      </c>
      <c r="H1" s="90" t="s">
        <v>0</v>
      </c>
      <c r="I1" s="91" t="s">
        <v>6</v>
      </c>
      <c r="J1" s="91" t="s">
        <v>1</v>
      </c>
      <c r="K1" s="206" t="s">
        <v>2</v>
      </c>
      <c r="L1" s="95" t="s">
        <v>3</v>
      </c>
      <c r="M1" s="96" t="s">
        <v>7</v>
      </c>
    </row>
    <row r="2" spans="1:13" ht="16.5">
      <c r="A2" s="75">
        <v>30</v>
      </c>
      <c r="B2" s="78">
        <v>0</v>
      </c>
      <c r="C2" s="79">
        <v>1500</v>
      </c>
      <c r="D2" s="85">
        <f>VLOOKUP(C2,'111級距'!A$10:C$36,3,TRUE)</f>
        <v>11100</v>
      </c>
      <c r="E2" s="204">
        <f>VLOOKUP(C2,'111級距'!J$23:L$46,3,TRUE)</f>
        <v>25250</v>
      </c>
      <c r="F2" s="72">
        <f>VLOOKUP(C2,'111級距'!D$3:F$63,3,TRUE)</f>
        <v>1500</v>
      </c>
      <c r="G2" s="86">
        <f>VLOOKUP(C2,'111級距'!G$20:I$68,3,TRUE)</f>
        <v>25250</v>
      </c>
      <c r="H2" s="92">
        <f>ROUND(D2*'111級距'!$P$6*0.7*A2/30,0)+ROUND(D2*'111級距'!$P$7*0.7*A2/30,0)</f>
        <v>894</v>
      </c>
      <c r="I2" s="73">
        <f>ROUND(G2*'111級距'!$P$9*0.6*'111級距'!$P$10,0)</f>
        <v>1238</v>
      </c>
      <c r="J2" s="73">
        <f>ROUND(F2*'111級距'!$P$2*A2/30,0)</f>
        <v>90</v>
      </c>
      <c r="K2" s="207">
        <f>ROUND(E2*'111級距'!$P$4*A2/30,0)</f>
        <v>25</v>
      </c>
      <c r="L2" s="97">
        <f>ROUND(D2*'111級距'!$P$6*0.2*A2/30,0)+ROUND(D2*'111級距'!$P$7*0.2*A2/30,0)</f>
        <v>255</v>
      </c>
      <c r="M2" s="98">
        <f>ROUND(G2*'111級距'!$P$9*0.3,0)</f>
        <v>392</v>
      </c>
    </row>
    <row r="3" spans="1:13" ht="16.5">
      <c r="A3" s="75">
        <v>30</v>
      </c>
      <c r="B3" s="78">
        <f>C2+1</f>
        <v>1501</v>
      </c>
      <c r="C3" s="79">
        <v>3000</v>
      </c>
      <c r="D3" s="85">
        <f>VLOOKUP(C3,'111級距'!A$10:C$36,3,TRUE)</f>
        <v>11100</v>
      </c>
      <c r="E3" s="204">
        <f>VLOOKUP(C3,'111級距'!J$23:L$46,3,TRUE)</f>
        <v>25250</v>
      </c>
      <c r="F3" s="72">
        <f>VLOOKUP(C3,'111級距'!D$3:F$63,3,TRUE)</f>
        <v>3000</v>
      </c>
      <c r="G3" s="86">
        <f>VLOOKUP(C3,'111級距'!G$20:I$68,3,TRUE)</f>
        <v>25250</v>
      </c>
      <c r="H3" s="92">
        <f>ROUND(D3*'111級距'!$P$6*0.7*A3/30,0)+ROUND(D3*'111級距'!$P$7*0.7*A3/30,0)</f>
        <v>894</v>
      </c>
      <c r="I3" s="73">
        <f>ROUND(G3*'111級距'!$P$9*0.6*'111級距'!$P$10,0)</f>
        <v>1238</v>
      </c>
      <c r="J3" s="73">
        <f>ROUND(F3*'111級距'!$P$2*A3/30,0)</f>
        <v>180</v>
      </c>
      <c r="K3" s="207">
        <f>ROUND(E3*'111級距'!$P$4*A3/30,0)</f>
        <v>25</v>
      </c>
      <c r="L3" s="97">
        <f>ROUND(D3*'111級距'!$P$6*0.2*A3/30,0)+ROUND(D3*'111級距'!$P$7*0.2*A3/30,0)</f>
        <v>255</v>
      </c>
      <c r="M3" s="98">
        <f>ROUND(G3*'111級距'!$P$9*0.3,0)</f>
        <v>392</v>
      </c>
    </row>
    <row r="4" spans="1:13" ht="16.5">
      <c r="A4" s="75">
        <v>30</v>
      </c>
      <c r="B4" s="78">
        <f aca="true" t="shared" si="0" ref="B4:B67">C3+1</f>
        <v>3001</v>
      </c>
      <c r="C4" s="79">
        <v>4500</v>
      </c>
      <c r="D4" s="85">
        <f>VLOOKUP(C4,'111級距'!A$10:C$36,3,TRUE)</f>
        <v>11100</v>
      </c>
      <c r="E4" s="204">
        <f>VLOOKUP(C4,'111級距'!J$23:L$46,3,TRUE)</f>
        <v>25250</v>
      </c>
      <c r="F4" s="72">
        <f>VLOOKUP(C4,'111級距'!D$3:F$63,3,TRUE)</f>
        <v>4500</v>
      </c>
      <c r="G4" s="86">
        <f>VLOOKUP(C4,'111級距'!G$20:I$68,3,TRUE)</f>
        <v>25250</v>
      </c>
      <c r="H4" s="92">
        <f>ROUND(D4*'111級距'!$P$6*0.7*A4/30,0)+ROUND(D4*'111級距'!$P$7*0.7*A4/30,0)</f>
        <v>894</v>
      </c>
      <c r="I4" s="73">
        <f>ROUND(G4*'111級距'!$P$9*0.6*'111級距'!$P$10,0)</f>
        <v>1238</v>
      </c>
      <c r="J4" s="73">
        <f>ROUND(F4*'111級距'!$P$2*A4/30,0)</f>
        <v>270</v>
      </c>
      <c r="K4" s="207">
        <f>ROUND(E4*'111級距'!$P$4*A4/30,0)</f>
        <v>25</v>
      </c>
      <c r="L4" s="97">
        <f>ROUND(D4*'111級距'!$P$6*0.2*A4/30,0)+ROUND(D4*'111級距'!$P$7*0.2*A4/30,0)</f>
        <v>255</v>
      </c>
      <c r="M4" s="98">
        <f>ROUND(G4*'111級距'!$P$9*0.3,0)</f>
        <v>392</v>
      </c>
    </row>
    <row r="5" spans="1:13" ht="16.5">
      <c r="A5" s="75">
        <v>30</v>
      </c>
      <c r="B5" s="78">
        <f t="shared" si="0"/>
        <v>4501</v>
      </c>
      <c r="C5" s="79">
        <v>6000</v>
      </c>
      <c r="D5" s="85">
        <f>VLOOKUP(C5,'111級距'!A$10:C$36,3,TRUE)</f>
        <v>11100</v>
      </c>
      <c r="E5" s="204">
        <f>VLOOKUP(C5,'111級距'!J$23:L$46,3,TRUE)</f>
        <v>25250</v>
      </c>
      <c r="F5" s="72">
        <f>VLOOKUP(C5,'111級距'!D$3:F$63,3,TRUE)</f>
        <v>6000</v>
      </c>
      <c r="G5" s="86">
        <f>VLOOKUP(C5,'111級距'!G$20:I$68,3,TRUE)</f>
        <v>25250</v>
      </c>
      <c r="H5" s="92">
        <f>ROUND(D5*'111級距'!$P$6*0.7*A5/30,0)+ROUND(D5*'111級距'!$P$7*0.7*A5/30,0)</f>
        <v>894</v>
      </c>
      <c r="I5" s="73">
        <f>ROUND(G5*'111級距'!$P$9*0.6*'111級距'!$P$10,0)</f>
        <v>1238</v>
      </c>
      <c r="J5" s="73">
        <f>ROUND(F5*'111級距'!$P$2*A5/30,0)</f>
        <v>360</v>
      </c>
      <c r="K5" s="207">
        <f>ROUND(E5*'111級距'!$P$4*A5/30,0)</f>
        <v>25</v>
      </c>
      <c r="L5" s="97">
        <f>ROUND(D5*'111級距'!$P$6*0.2*A5/30,0)+ROUND(D5*'111級距'!$P$7*0.2*A5/30,0)</f>
        <v>255</v>
      </c>
      <c r="M5" s="98">
        <f>ROUND(G5*'111級距'!$P$9*0.3,0)</f>
        <v>392</v>
      </c>
    </row>
    <row r="6" spans="1:13" ht="16.5">
      <c r="A6" s="75">
        <v>30</v>
      </c>
      <c r="B6" s="78">
        <f t="shared" si="0"/>
        <v>6001</v>
      </c>
      <c r="C6" s="79">
        <v>7500</v>
      </c>
      <c r="D6" s="85">
        <f>VLOOKUP(C6,'111級距'!A$10:C$36,3,TRUE)</f>
        <v>11100</v>
      </c>
      <c r="E6" s="204">
        <f>VLOOKUP(C6,'111級距'!J$23:L$46,3,TRUE)</f>
        <v>25250</v>
      </c>
      <c r="F6" s="72">
        <f>VLOOKUP(C6,'111級距'!D$3:F$63,3,TRUE)</f>
        <v>7500</v>
      </c>
      <c r="G6" s="86">
        <f>VLOOKUP(C6,'111級距'!G$20:I$68,3,TRUE)</f>
        <v>25250</v>
      </c>
      <c r="H6" s="92">
        <f>ROUND(D6*'111級距'!$P$6*0.7*A6/30,0)+ROUND(D6*'111級距'!$P$7*0.7*A6/30,0)</f>
        <v>894</v>
      </c>
      <c r="I6" s="73">
        <f>ROUND(G6*'111級距'!$P$9*0.6*'111級距'!$P$10,0)</f>
        <v>1238</v>
      </c>
      <c r="J6" s="73">
        <f>ROUND(F6*'111級距'!$P$2*A6/30,0)</f>
        <v>450</v>
      </c>
      <c r="K6" s="207">
        <f>ROUND(E6*'111級距'!$P$4*A6/30,0)</f>
        <v>25</v>
      </c>
      <c r="L6" s="97">
        <f>ROUND(D6*'111級距'!$P$6*0.2*A6/30,0)+ROUND(D6*'111級距'!$P$7*0.2*A6/30,0)</f>
        <v>255</v>
      </c>
      <c r="M6" s="98">
        <f>ROUND(G6*'111級距'!$P$9*0.3,0)</f>
        <v>392</v>
      </c>
    </row>
    <row r="7" spans="1:13" ht="16.5">
      <c r="A7" s="75">
        <v>30</v>
      </c>
      <c r="B7" s="78">
        <f t="shared" si="0"/>
        <v>7501</v>
      </c>
      <c r="C7" s="79">
        <v>8700</v>
      </c>
      <c r="D7" s="85">
        <f>VLOOKUP(C7,'111級距'!A$10:C$36,3,TRUE)</f>
        <v>11100</v>
      </c>
      <c r="E7" s="204">
        <f>VLOOKUP(C7,'111級距'!J$23:L$46,3,TRUE)</f>
        <v>25250</v>
      </c>
      <c r="F7" s="72">
        <f>VLOOKUP(C7,'111級距'!D$3:F$63,3,TRUE)</f>
        <v>8700</v>
      </c>
      <c r="G7" s="86">
        <f>VLOOKUP(C7,'111級距'!G$20:I$68,3,TRUE)</f>
        <v>25250</v>
      </c>
      <c r="H7" s="92">
        <f>ROUND(D7*'111級距'!$P$6*0.7*A7/30,0)+ROUND(D7*'111級距'!$P$7*0.7*A7/30,0)</f>
        <v>894</v>
      </c>
      <c r="I7" s="73">
        <f>ROUND(G7*'111級距'!$P$9*0.6*'111級距'!$P$10,0)</f>
        <v>1238</v>
      </c>
      <c r="J7" s="73">
        <f>ROUND(F7*'111級距'!$P$2*A7/30,0)</f>
        <v>522</v>
      </c>
      <c r="K7" s="207">
        <f>ROUND(E7*'111級距'!$P$4*A7/30,0)</f>
        <v>25</v>
      </c>
      <c r="L7" s="97">
        <f>ROUND(D7*'111級距'!$P$6*0.2*A7/30,0)+ROUND(D7*'111級距'!$P$7*0.2*A7/30,0)</f>
        <v>255</v>
      </c>
      <c r="M7" s="98">
        <f>ROUND(G7*'111級距'!$P$9*0.3,0)</f>
        <v>392</v>
      </c>
    </row>
    <row r="8" spans="1:13" ht="16.5">
      <c r="A8" s="75">
        <v>30</v>
      </c>
      <c r="B8" s="78">
        <f t="shared" si="0"/>
        <v>8701</v>
      </c>
      <c r="C8" s="79">
        <v>9900</v>
      </c>
      <c r="D8" s="85">
        <f>VLOOKUP(C8,'111級距'!A$10:C$36,3,TRUE)</f>
        <v>11100</v>
      </c>
      <c r="E8" s="204">
        <f>VLOOKUP(C8,'111級距'!J$23:L$46,3,TRUE)</f>
        <v>25250</v>
      </c>
      <c r="F8" s="72">
        <f>VLOOKUP(C8,'111級距'!D$3:F$63,3,TRUE)</f>
        <v>9900</v>
      </c>
      <c r="G8" s="86">
        <f>VLOOKUP(C8,'111級距'!G$20:I$68,3,TRUE)</f>
        <v>25250</v>
      </c>
      <c r="H8" s="92">
        <f>ROUND(D8*'111級距'!$P$6*0.7*A8/30,0)+ROUND(D8*'111級距'!$P$7*0.7*A8/30,0)</f>
        <v>894</v>
      </c>
      <c r="I8" s="73">
        <f>ROUND(G8*'111級距'!$P$9*0.6*'111級距'!$P$10,0)</f>
        <v>1238</v>
      </c>
      <c r="J8" s="73">
        <f>ROUND(F8*'111級距'!$P$2*A8/30,0)</f>
        <v>594</v>
      </c>
      <c r="K8" s="207">
        <f>ROUND(E8*'111級距'!$P$4*A8/30,0)</f>
        <v>25</v>
      </c>
      <c r="L8" s="97">
        <f>ROUND(D8*'111級距'!$P$6*0.2*A8/30,0)+ROUND(D8*'111級距'!$P$7*0.2*A8/30,0)</f>
        <v>255</v>
      </c>
      <c r="M8" s="98">
        <f>ROUND(G8*'111級距'!$P$9*0.3,0)</f>
        <v>392</v>
      </c>
    </row>
    <row r="9" spans="1:13" ht="16.5">
      <c r="A9" s="75">
        <v>30</v>
      </c>
      <c r="B9" s="78">
        <f t="shared" si="0"/>
        <v>9901</v>
      </c>
      <c r="C9" s="79">
        <v>11100</v>
      </c>
      <c r="D9" s="85">
        <f>VLOOKUP(C9,'111級距'!A$10:C$36,3,TRUE)</f>
        <v>11100</v>
      </c>
      <c r="E9" s="204">
        <f>VLOOKUP(C9,'111級距'!J$23:L$46,3,TRUE)</f>
        <v>25250</v>
      </c>
      <c r="F9" s="72">
        <f>VLOOKUP(C9,'111級距'!D$3:F$63,3,TRUE)</f>
        <v>11100</v>
      </c>
      <c r="G9" s="86">
        <f>VLOOKUP(C9,'111級距'!G$20:I$68,3,TRUE)</f>
        <v>25250</v>
      </c>
      <c r="H9" s="92">
        <f>ROUND(D9*'111級距'!$P$6*0.7*A9/30,0)+ROUND(D9*'111級距'!$P$7*0.7*A9/30,0)</f>
        <v>894</v>
      </c>
      <c r="I9" s="73">
        <f>ROUND(G9*'111級距'!$P$9*0.6*'111級距'!$P$10,0)</f>
        <v>1238</v>
      </c>
      <c r="J9" s="73">
        <f>ROUND(F9*'111級距'!$P$2*A9/30,0)</f>
        <v>666</v>
      </c>
      <c r="K9" s="207">
        <f>ROUND(E9*'111級距'!$P$4*A9/30,0)</f>
        <v>25</v>
      </c>
      <c r="L9" s="97">
        <f>ROUND(D9*'111級距'!$P$6*0.2*A9/30,0)+ROUND(D9*'111級距'!$P$7*0.2*A9/30,0)</f>
        <v>255</v>
      </c>
      <c r="M9" s="98">
        <f>ROUND(G9*'111級距'!$P$9*0.3,0)</f>
        <v>392</v>
      </c>
    </row>
    <row r="10" spans="1:13" ht="16.5">
      <c r="A10" s="75">
        <v>30</v>
      </c>
      <c r="B10" s="78">
        <f t="shared" si="0"/>
        <v>11101</v>
      </c>
      <c r="C10" s="79">
        <v>12540</v>
      </c>
      <c r="D10" s="85">
        <f>VLOOKUP(C10,'111級距'!A$10:C$36,3,TRUE)</f>
        <v>12540</v>
      </c>
      <c r="E10" s="204">
        <f>VLOOKUP(C10,'111級距'!J$23:L$46,3,TRUE)</f>
        <v>25250</v>
      </c>
      <c r="F10" s="72">
        <f>VLOOKUP(C10,'111級距'!D$3:F$63,3,TRUE)</f>
        <v>12540</v>
      </c>
      <c r="G10" s="86">
        <f>VLOOKUP(C10,'111級距'!G$20:I$68,3,TRUE)</f>
        <v>25250</v>
      </c>
      <c r="H10" s="92">
        <f>ROUND(D10*'111級距'!$P$6*0.7*A10/30,0)+ROUND(D10*'111級距'!$P$7*0.7*A10/30,0)</f>
        <v>1010</v>
      </c>
      <c r="I10" s="73">
        <f>ROUND(G10*'111級距'!$P$9*0.6*'111級距'!$P$10,0)</f>
        <v>1238</v>
      </c>
      <c r="J10" s="73">
        <f>ROUND(F10*'111級距'!$P$2*A10/30,0)</f>
        <v>752</v>
      </c>
      <c r="K10" s="207">
        <f>ROUND(E10*'111級距'!$P$4*A10/30,0)</f>
        <v>25</v>
      </c>
      <c r="L10" s="97">
        <f>ROUND(D10*'111級距'!$P$6*0.2*A10/30,0)+ROUND(D10*'111級距'!$P$7*0.2*A10/30,0)</f>
        <v>288</v>
      </c>
      <c r="M10" s="98">
        <f>ROUND(G10*'111級距'!$P$9*0.3,0)</f>
        <v>392</v>
      </c>
    </row>
    <row r="11" spans="1:13" ht="16.5">
      <c r="A11" s="75">
        <v>30</v>
      </c>
      <c r="B11" s="78">
        <f t="shared" si="0"/>
        <v>12541</v>
      </c>
      <c r="C11" s="79">
        <v>13500</v>
      </c>
      <c r="D11" s="85">
        <f>VLOOKUP(C11,'111級距'!A$10:C$36,3,TRUE)</f>
        <v>13500</v>
      </c>
      <c r="E11" s="204">
        <f>VLOOKUP(C11,'111級距'!J$23:L$46,3,TRUE)</f>
        <v>25250</v>
      </c>
      <c r="F11" s="72">
        <f>VLOOKUP(C11,'111級距'!D$3:F$63,3,TRUE)</f>
        <v>13500</v>
      </c>
      <c r="G11" s="86">
        <f>VLOOKUP(C11,'111級距'!G$20:I$68,3,TRUE)</f>
        <v>25250</v>
      </c>
      <c r="H11" s="92">
        <f>ROUND(D11*'111級距'!$P$6*0.7*A11/30,0)+ROUND(D11*'111級距'!$P$7*0.7*A11/30,0)</f>
        <v>1087</v>
      </c>
      <c r="I11" s="73">
        <f>ROUND(G11*'111級距'!$P$9*0.6*'111級距'!$P$10,0)</f>
        <v>1238</v>
      </c>
      <c r="J11" s="73">
        <f>ROUND(F11*'111級距'!$P$2*A11/30,0)</f>
        <v>810</v>
      </c>
      <c r="K11" s="207">
        <f>ROUND(E11*'111級距'!$P$4*A11/30,0)</f>
        <v>25</v>
      </c>
      <c r="L11" s="97">
        <f>ROUND(D11*'111級距'!$P$6*0.2*A11/30,0)+ROUND(D11*'111級距'!$P$7*0.2*A11/30,0)</f>
        <v>311</v>
      </c>
      <c r="M11" s="98">
        <f>ROUND(G11*'111級距'!$P$9*0.3,0)</f>
        <v>392</v>
      </c>
    </row>
    <row r="12" spans="1:13" ht="16.5">
      <c r="A12" s="75">
        <v>30</v>
      </c>
      <c r="B12" s="78">
        <f t="shared" si="0"/>
        <v>13501</v>
      </c>
      <c r="C12" s="79">
        <v>15840</v>
      </c>
      <c r="D12" s="85">
        <f>VLOOKUP(C12,'111級距'!A$10:C$36,3,TRUE)</f>
        <v>15840</v>
      </c>
      <c r="E12" s="204">
        <f>VLOOKUP(C12,'111級距'!J$23:L$46,3,TRUE)</f>
        <v>25250</v>
      </c>
      <c r="F12" s="72">
        <f>VLOOKUP(C12,'111級距'!D$3:F$63,3,TRUE)</f>
        <v>15840</v>
      </c>
      <c r="G12" s="86">
        <f>VLOOKUP(C12,'111級距'!G$20:I$68,3,TRUE)</f>
        <v>25250</v>
      </c>
      <c r="H12" s="92">
        <f>ROUND(D12*'111級距'!$P$6*0.7*A12/30,0)+ROUND(D12*'111級距'!$P$7*0.7*A12/30,0)</f>
        <v>1275</v>
      </c>
      <c r="I12" s="73">
        <f>ROUND(G12*'111級距'!$P$9*0.6*'111級距'!$P$10,0)</f>
        <v>1238</v>
      </c>
      <c r="J12" s="73">
        <f>ROUND(F12*'111級距'!$P$2*A12/30,0)</f>
        <v>950</v>
      </c>
      <c r="K12" s="207">
        <f>ROUND(E12*'111級距'!$P$4*A12/30,0)</f>
        <v>25</v>
      </c>
      <c r="L12" s="97">
        <f>ROUND(D12*'111級距'!$P$6*0.2*A12/30,0)+ROUND(D12*'111級距'!$P$7*0.2*A12/30,0)</f>
        <v>365</v>
      </c>
      <c r="M12" s="98">
        <f>ROUND(G12*'111級距'!$P$9*0.3,0)</f>
        <v>392</v>
      </c>
    </row>
    <row r="13" spans="1:13" ht="16.5">
      <c r="A13" s="75">
        <v>30</v>
      </c>
      <c r="B13" s="78">
        <f t="shared" si="0"/>
        <v>15841</v>
      </c>
      <c r="C13" s="79">
        <v>16500</v>
      </c>
      <c r="D13" s="85">
        <f>VLOOKUP(C13,'111級距'!A$10:C$36,3,TRUE)</f>
        <v>16500</v>
      </c>
      <c r="E13" s="204">
        <f>VLOOKUP(C13,'111級距'!J$23:L$46,3,TRUE)</f>
        <v>25250</v>
      </c>
      <c r="F13" s="72">
        <f>VLOOKUP(C13,'111級距'!D$3:F$63,3,TRUE)</f>
        <v>16500</v>
      </c>
      <c r="G13" s="86">
        <f>VLOOKUP(C13,'111級距'!G$20:I$68,3,TRUE)</f>
        <v>25250</v>
      </c>
      <c r="H13" s="92">
        <f>ROUND(D13*'111級距'!$P$6*0.7*A13/30,0)+ROUND(D13*'111級距'!$P$7*0.7*A13/30,0)</f>
        <v>1329</v>
      </c>
      <c r="I13" s="73">
        <f>ROUND(G13*'111級距'!$P$9*0.6*'111級距'!$P$10,0)</f>
        <v>1238</v>
      </c>
      <c r="J13" s="73">
        <f>ROUND(F13*'111級距'!$P$2*A13/30,0)</f>
        <v>990</v>
      </c>
      <c r="K13" s="207">
        <f>ROUND(E13*'111級距'!$P$4*A13/30,0)</f>
        <v>25</v>
      </c>
      <c r="L13" s="97">
        <f>ROUND(D13*'111級距'!$P$6*0.2*A13/30,0)+ROUND(D13*'111級距'!$P$7*0.2*A13/30,0)</f>
        <v>380</v>
      </c>
      <c r="M13" s="98">
        <f>ROUND(G13*'111級距'!$P$9*0.3,0)</f>
        <v>392</v>
      </c>
    </row>
    <row r="14" spans="1:13" ht="16.5">
      <c r="A14" s="75">
        <v>30</v>
      </c>
      <c r="B14" s="78">
        <f t="shared" si="0"/>
        <v>16501</v>
      </c>
      <c r="C14" s="79">
        <v>17280</v>
      </c>
      <c r="D14" s="85">
        <f>VLOOKUP(C14,'111級距'!A$10:C$36,3,TRUE)</f>
        <v>17280</v>
      </c>
      <c r="E14" s="204">
        <f>VLOOKUP(C14,'111級距'!J$23:L$46,3,TRUE)</f>
        <v>25250</v>
      </c>
      <c r="F14" s="72">
        <f>VLOOKUP(C14,'111級距'!D$3:F$63,3,TRUE)</f>
        <v>17280</v>
      </c>
      <c r="G14" s="86">
        <f>VLOOKUP(C14,'111級距'!G$20:I$68,3,TRUE)</f>
        <v>25250</v>
      </c>
      <c r="H14" s="92">
        <f>ROUND(D14*'111級距'!$P$6*0.7*A14/30,0)+ROUND(D14*'111級距'!$P$7*0.7*A14/30,0)</f>
        <v>1391</v>
      </c>
      <c r="I14" s="73">
        <f>ROUND(G14*'111級距'!$P$9*0.6*'111級距'!$P$10,0)</f>
        <v>1238</v>
      </c>
      <c r="J14" s="73">
        <f>ROUND(F14*'111級距'!$P$2*A14/30,0)</f>
        <v>1037</v>
      </c>
      <c r="K14" s="207">
        <f>ROUND(E14*'111級距'!$P$4*A14/30,0)</f>
        <v>25</v>
      </c>
      <c r="L14" s="97">
        <f>ROUND(D14*'111級距'!$P$6*0.2*A14/30,0)+ROUND(D14*'111級距'!$P$7*0.2*A14/30,0)</f>
        <v>398</v>
      </c>
      <c r="M14" s="98">
        <f>ROUND(G14*'111級距'!$P$9*0.3,0)</f>
        <v>392</v>
      </c>
    </row>
    <row r="15" spans="1:13" ht="16.5">
      <c r="A15" s="75">
        <v>30</v>
      </c>
      <c r="B15" s="78">
        <f t="shared" si="0"/>
        <v>17281</v>
      </c>
      <c r="C15" s="79">
        <v>17880</v>
      </c>
      <c r="D15" s="85">
        <f>VLOOKUP(C15,'111級距'!A$10:C$36,3,TRUE)</f>
        <v>17880</v>
      </c>
      <c r="E15" s="204">
        <f>VLOOKUP(C15,'111級距'!J$23:L$46,3,TRUE)</f>
        <v>25250</v>
      </c>
      <c r="F15" s="72">
        <f>VLOOKUP(C15,'111級距'!D$3:F$63,3,TRUE)</f>
        <v>17880</v>
      </c>
      <c r="G15" s="86">
        <f>VLOOKUP(C15,'111級距'!G$20:I$68,3,TRUE)</f>
        <v>25250</v>
      </c>
      <c r="H15" s="92">
        <f>ROUND(D15*'111級距'!$P$6*0.7*A15/30,0)+ROUND(D15*'111級距'!$P$7*0.7*A15/30,0)</f>
        <v>1439</v>
      </c>
      <c r="I15" s="73">
        <f>ROUND(G15*'111級距'!$P$9*0.6*'111級距'!$P$10,0)</f>
        <v>1238</v>
      </c>
      <c r="J15" s="73">
        <f>ROUND(F15*'111級距'!$P$2*A15/30,0)</f>
        <v>1073</v>
      </c>
      <c r="K15" s="207">
        <f>ROUND(E15*'111級距'!$P$4*A15/30,0)</f>
        <v>25</v>
      </c>
      <c r="L15" s="97">
        <f>ROUND(D15*'111級距'!$P$6*0.2*A15/30,0)+ROUND(D15*'111級距'!$P$7*0.2*A15/30,0)</f>
        <v>411</v>
      </c>
      <c r="M15" s="98">
        <f>ROUND(G15*'111級距'!$P$9*0.3,0)</f>
        <v>392</v>
      </c>
    </row>
    <row r="16" spans="1:13" ht="16.5">
      <c r="A16" s="75">
        <v>30</v>
      </c>
      <c r="B16" s="78">
        <f t="shared" si="0"/>
        <v>17881</v>
      </c>
      <c r="C16" s="79">
        <v>19047</v>
      </c>
      <c r="D16" s="85">
        <f>VLOOKUP(C16,'111級距'!A$10:C$36,3,TRUE)</f>
        <v>19047</v>
      </c>
      <c r="E16" s="204">
        <f>VLOOKUP(C16,'111級距'!J$23:L$46,3,TRUE)</f>
        <v>25250</v>
      </c>
      <c r="F16" s="72">
        <f>VLOOKUP(C16,'111級距'!D$3:F$63,3,TRUE)</f>
        <v>19047</v>
      </c>
      <c r="G16" s="86">
        <f>VLOOKUP(C16,'111級距'!G$20:I$68,3,TRUE)</f>
        <v>25250</v>
      </c>
      <c r="H16" s="92">
        <f>ROUND(D16*'111級距'!$P$6*0.7*A16/30,0)+ROUND(D16*'111級距'!$P$7*0.7*A16/30,0)</f>
        <v>1533</v>
      </c>
      <c r="I16" s="73">
        <f>ROUND(G16*'111級距'!$P$9*0.6*'111級距'!$P$10,0)</f>
        <v>1238</v>
      </c>
      <c r="J16" s="73">
        <f>ROUND(F16*'111級距'!$P$2*A16/30,0)</f>
        <v>1143</v>
      </c>
      <c r="K16" s="207">
        <f>ROUND(E16*'111級距'!$P$4*A16/30,0)</f>
        <v>25</v>
      </c>
      <c r="L16" s="97">
        <f>ROUND(D16*'111級距'!$P$6*0.2*A16/30,0)+ROUND(D16*'111級距'!$P$7*0.2*A16/30,0)</f>
        <v>438</v>
      </c>
      <c r="M16" s="98">
        <f>ROUND(G16*'111級距'!$P$9*0.3,0)</f>
        <v>392</v>
      </c>
    </row>
    <row r="17" spans="1:13" ht="16.5">
      <c r="A17" s="75">
        <v>30</v>
      </c>
      <c r="B17" s="78">
        <f t="shared" si="0"/>
        <v>19048</v>
      </c>
      <c r="C17" s="79">
        <v>20008</v>
      </c>
      <c r="D17" s="85">
        <f>VLOOKUP(C17,'111級距'!A$10:C$36,3,TRUE)</f>
        <v>20008</v>
      </c>
      <c r="E17" s="204">
        <f>VLOOKUP(C17,'111級距'!J$23:L$46,3,TRUE)</f>
        <v>25250</v>
      </c>
      <c r="F17" s="72">
        <f>VLOOKUP(C17,'111級距'!D$3:F$63,3,TRUE)</f>
        <v>20008</v>
      </c>
      <c r="G17" s="86">
        <f>VLOOKUP(C17,'111級距'!G$20:I$68,3,TRUE)</f>
        <v>25250</v>
      </c>
      <c r="H17" s="92">
        <f>ROUND(D17*'111級距'!$P$6*0.7*A17/30,0)+ROUND(D17*'111級距'!$P$7*0.7*A17/30,0)</f>
        <v>1611</v>
      </c>
      <c r="I17" s="73">
        <f>ROUND(G17*'111級距'!$P$9*0.6*'111級距'!$P$10,0)</f>
        <v>1238</v>
      </c>
      <c r="J17" s="73">
        <f>ROUND(F17*'111級距'!$P$2*A17/30,0)</f>
        <v>1200</v>
      </c>
      <c r="K17" s="207">
        <f>ROUND(E17*'111級距'!$P$4*A17/30,0)</f>
        <v>25</v>
      </c>
      <c r="L17" s="97">
        <f>ROUND(D17*'111級距'!$P$6*0.2*A17/30,0)+ROUND(D17*'111級距'!$P$7*0.2*A17/30,0)</f>
        <v>460</v>
      </c>
      <c r="M17" s="98">
        <f>ROUND(G17*'111級距'!$P$9*0.3,0)</f>
        <v>392</v>
      </c>
    </row>
    <row r="18" spans="1:13" ht="16.5">
      <c r="A18" s="75">
        <v>30</v>
      </c>
      <c r="B18" s="78">
        <f t="shared" si="0"/>
        <v>20009</v>
      </c>
      <c r="C18" s="79">
        <v>21009</v>
      </c>
      <c r="D18" s="85">
        <f>VLOOKUP(C18,'111級距'!A$10:C$36,3,TRUE)</f>
        <v>21009</v>
      </c>
      <c r="E18" s="204">
        <f>VLOOKUP(C18,'111級距'!J$23:L$46,3,TRUE)</f>
        <v>25250</v>
      </c>
      <c r="F18" s="72">
        <f>VLOOKUP(C18,'111級距'!D$3:F$63,3,TRUE)</f>
        <v>21009</v>
      </c>
      <c r="G18" s="86">
        <f>VLOOKUP(C18,'111級距'!G$20:I$68,3,TRUE)</f>
        <v>25250</v>
      </c>
      <c r="H18" s="92">
        <f>ROUND(D18*'111級距'!$P$6*0.7*A18/30,0)+ROUND(D18*'111級距'!$P$7*0.7*A18/30,0)</f>
        <v>1691</v>
      </c>
      <c r="I18" s="73">
        <f>ROUND(G18*'111級距'!$P$9*0.6*'111級距'!$P$10,0)</f>
        <v>1238</v>
      </c>
      <c r="J18" s="73">
        <f>ROUND(F18*'111級距'!$P$2*A18/30,0)</f>
        <v>1261</v>
      </c>
      <c r="K18" s="207">
        <f>ROUND(E18*'111級距'!$P$4*A18/30,0)</f>
        <v>25</v>
      </c>
      <c r="L18" s="97">
        <f>ROUND(D18*'111級距'!$P$6*0.2*A18/30,0)+ROUND(D18*'111級距'!$P$7*0.2*A18/30,0)</f>
        <v>483</v>
      </c>
      <c r="M18" s="98">
        <f>ROUND(G18*'111級距'!$P$9*0.3,0)</f>
        <v>392</v>
      </c>
    </row>
    <row r="19" spans="1:13" ht="16.5">
      <c r="A19" s="75">
        <v>30</v>
      </c>
      <c r="B19" s="78">
        <f t="shared" si="0"/>
        <v>21010</v>
      </c>
      <c r="C19" s="79">
        <v>22000</v>
      </c>
      <c r="D19" s="85">
        <f>VLOOKUP(C19,'111級距'!A$10:C$36,3,TRUE)</f>
        <v>22000</v>
      </c>
      <c r="E19" s="204">
        <f>VLOOKUP(C19,'111級距'!J$23:L$46,3,TRUE)</f>
        <v>25250</v>
      </c>
      <c r="F19" s="72">
        <f>VLOOKUP(C19,'111級距'!D$3:F$63,3,TRUE)</f>
        <v>22000</v>
      </c>
      <c r="G19" s="86">
        <f>VLOOKUP(C19,'111級距'!G$20:I$68,3,TRUE)</f>
        <v>25250</v>
      </c>
      <c r="H19" s="92">
        <f>ROUND(D19*'111級距'!$P$6*0.7*A19/30,0)+ROUND(D19*'111級距'!$P$7*0.7*A19/30,0)</f>
        <v>1771</v>
      </c>
      <c r="I19" s="73">
        <f>ROUND(G19*'111級距'!$P$9*0.6*'111級距'!$P$10,0)</f>
        <v>1238</v>
      </c>
      <c r="J19" s="73">
        <f>ROUND(F19*'111級距'!$P$2*A19/30,0)</f>
        <v>1320</v>
      </c>
      <c r="K19" s="207">
        <f>ROUND(E19*'111級距'!$P$4*A19/30,0)</f>
        <v>25</v>
      </c>
      <c r="L19" s="97">
        <f>ROUND(D19*'111級距'!$P$6*0.2*A19/30,0)+ROUND(D19*'111級距'!$P$7*0.2*A19/30,0)</f>
        <v>506</v>
      </c>
      <c r="M19" s="98">
        <f>ROUND(G19*'111級距'!$P$9*0.3,0)</f>
        <v>392</v>
      </c>
    </row>
    <row r="20" spans="1:13" ht="16.5">
      <c r="A20" s="75">
        <v>30</v>
      </c>
      <c r="B20" s="78">
        <f t="shared" si="0"/>
        <v>22001</v>
      </c>
      <c r="C20" s="79">
        <v>23100</v>
      </c>
      <c r="D20" s="85">
        <f>VLOOKUP(C20,'111級距'!A$10:C$36,3,TRUE)</f>
        <v>23100</v>
      </c>
      <c r="E20" s="204">
        <f>VLOOKUP(C20,'111級距'!J$23:L$46,3,TRUE)</f>
        <v>25250</v>
      </c>
      <c r="F20" s="72">
        <f>VLOOKUP(C20,'111級距'!D$3:F$63,3,TRUE)</f>
        <v>23100</v>
      </c>
      <c r="G20" s="86">
        <f>VLOOKUP(C20,'111級距'!G$20:I$68,3,TRUE)</f>
        <v>25250</v>
      </c>
      <c r="H20" s="92">
        <f>ROUND(D20*'111級距'!$P$6*0.7*A20/30,0)+ROUND(D20*'111級距'!$P$7*0.7*A20/30,0)</f>
        <v>1860</v>
      </c>
      <c r="I20" s="73">
        <f>ROUND(G20*'111級距'!$P$9*0.6*'111級距'!$P$10,0)</f>
        <v>1238</v>
      </c>
      <c r="J20" s="73">
        <f>ROUND(F20*'111級距'!$P$2*A20/30,0)</f>
        <v>1386</v>
      </c>
      <c r="K20" s="207">
        <f>ROUND(E20*'111級距'!$P$4*A20/30,0)</f>
        <v>25</v>
      </c>
      <c r="L20" s="97">
        <f>ROUND(D20*'111級距'!$P$6*0.2*A20/30,0)+ROUND(D20*'111級距'!$P$7*0.2*A20/30,0)</f>
        <v>531</v>
      </c>
      <c r="M20" s="98">
        <f>ROUND(G20*'111級距'!$P$9*0.3,0)</f>
        <v>392</v>
      </c>
    </row>
    <row r="21" spans="1:13" ht="16.5">
      <c r="A21" s="75">
        <v>30</v>
      </c>
      <c r="B21" s="78">
        <v>23101</v>
      </c>
      <c r="C21" s="79">
        <v>24000</v>
      </c>
      <c r="D21" s="85">
        <f>VLOOKUP(C21,'111級距'!A$10:C$36,3,TRUE)</f>
        <v>24000</v>
      </c>
      <c r="E21" s="204">
        <f>VLOOKUP(C21,'111級距'!J$23:L$46,3,TRUE)</f>
        <v>25250</v>
      </c>
      <c r="F21" s="72">
        <f>VLOOKUP(C21,'111級距'!D$3:F$63,3,TRUE)</f>
        <v>24000</v>
      </c>
      <c r="G21" s="86">
        <f>VLOOKUP(C21,'111級距'!G$20:I$68,3,TRUE)</f>
        <v>25250</v>
      </c>
      <c r="H21" s="92">
        <f>ROUND(D21*'111級距'!$P$6*0.7*A21/30,0)+ROUND(D21*'111級距'!$P$7*0.7*A21/30,0)</f>
        <v>1932</v>
      </c>
      <c r="I21" s="73">
        <f>ROUND(G21*'111級距'!$P$9*0.6*'111級距'!$P$10,0)</f>
        <v>1238</v>
      </c>
      <c r="J21" s="73">
        <f>ROUND(F21*'111級距'!$P$2*A21/30,0)</f>
        <v>1440</v>
      </c>
      <c r="K21" s="207">
        <f>ROUND(E21*'111級距'!$P$4*A21/30,0)</f>
        <v>25</v>
      </c>
      <c r="L21" s="97">
        <f>ROUND(D21*'111級距'!$P$6*0.2*A21/30,0)+ROUND(D21*'111級距'!$P$7*0.2*A21/30,0)</f>
        <v>552</v>
      </c>
      <c r="M21" s="98">
        <f>ROUND(G21*'111級距'!$P$9*0.3,0)</f>
        <v>392</v>
      </c>
    </row>
    <row r="22" spans="1:13" ht="16.5">
      <c r="A22" s="75">
        <v>30</v>
      </c>
      <c r="B22" s="78">
        <f t="shared" si="0"/>
        <v>24001</v>
      </c>
      <c r="C22" s="165">
        <v>25250</v>
      </c>
      <c r="D22" s="85">
        <f>VLOOKUP(C22,'111級距'!A$10:C$36,3,TRUE)</f>
        <v>25250</v>
      </c>
      <c r="E22" s="204">
        <f>VLOOKUP(C22,'111級距'!J$23:L$46,3,TRUE)</f>
        <v>25250</v>
      </c>
      <c r="F22" s="72">
        <f>VLOOKUP(C22,'111級距'!D$3:F$63,3,TRUE)</f>
        <v>25250</v>
      </c>
      <c r="G22" s="86">
        <f>VLOOKUP(C22,'111級距'!G$20:I$68,3,TRUE)</f>
        <v>25250</v>
      </c>
      <c r="H22" s="92">
        <f>ROUND(D22*'111級距'!$P$6*0.7*A22/30,0)+ROUND(D22*'111級距'!$P$7*0.7*A22/30,0)</f>
        <v>2033</v>
      </c>
      <c r="I22" s="73">
        <f>ROUND(G22*'111級距'!$P$9*0.6*'111級距'!$P$10,0)</f>
        <v>1238</v>
      </c>
      <c r="J22" s="73">
        <f>ROUND(F22*'111級距'!$P$2*A22/30,0)</f>
        <v>1515</v>
      </c>
      <c r="K22" s="207">
        <f>ROUND(E22*'111級距'!$P$4*A22/30,0)</f>
        <v>25</v>
      </c>
      <c r="L22" s="97">
        <f>ROUND(D22*'111級距'!$P$6*0.2*A22/30,0)+ROUND(D22*'111級距'!$P$7*0.2*A22/30,0)</f>
        <v>581</v>
      </c>
      <c r="M22" s="98">
        <f>ROUND(G22*'111級距'!$P$9*0.3,0)</f>
        <v>392</v>
      </c>
    </row>
    <row r="23" spans="1:13" ht="16.5">
      <c r="A23" s="75">
        <v>30</v>
      </c>
      <c r="B23" s="78">
        <f t="shared" si="0"/>
        <v>25251</v>
      </c>
      <c r="C23" s="79">
        <v>26400</v>
      </c>
      <c r="D23" s="85">
        <f>VLOOKUP(C23,'111級距'!A$10:C$36,3,TRUE)</f>
        <v>26400</v>
      </c>
      <c r="E23" s="204">
        <f>VLOOKUP(C23,'111級距'!J$23:L$46,3,TRUE)</f>
        <v>26400</v>
      </c>
      <c r="F23" s="72">
        <f>VLOOKUP(C23,'111級距'!D$3:F$63,3,TRUE)</f>
        <v>26400</v>
      </c>
      <c r="G23" s="86">
        <f>VLOOKUP(C23,'111級距'!G$20:I$68,3,TRUE)</f>
        <v>26400</v>
      </c>
      <c r="H23" s="92">
        <f>ROUND(D23*'111級距'!$P$6*0.7*A23/30,0)+ROUND(D23*'111級距'!$P$7*0.7*A23/30,0)</f>
        <v>2125</v>
      </c>
      <c r="I23" s="73">
        <f>ROUND(G23*'111級距'!$P$9*0.6*'111級距'!$P$10,0)</f>
        <v>1294</v>
      </c>
      <c r="J23" s="73">
        <f>ROUND(F23*'111級距'!$P$2*A23/30,0)</f>
        <v>1584</v>
      </c>
      <c r="K23" s="207">
        <f>ROUND(E23*'111級距'!$P$4*A23/30,0)</f>
        <v>26</v>
      </c>
      <c r="L23" s="97">
        <f>ROUND(D23*'111級距'!$P$6*0.2*A23/30,0)+ROUND(D23*'111級距'!$P$7*0.2*A23/30,0)</f>
        <v>607</v>
      </c>
      <c r="M23" s="98">
        <f>ROUND(G23*'111級距'!$P$9*0.3,0)</f>
        <v>409</v>
      </c>
    </row>
    <row r="24" spans="1:13" ht="16.5">
      <c r="A24" s="75">
        <v>30</v>
      </c>
      <c r="B24" s="78">
        <f t="shared" si="0"/>
        <v>26401</v>
      </c>
      <c r="C24" s="79">
        <v>27600</v>
      </c>
      <c r="D24" s="85">
        <f>VLOOKUP(C24,'111級距'!A$10:C$36,3,TRUE)</f>
        <v>27600</v>
      </c>
      <c r="E24" s="204">
        <f>VLOOKUP(C24,'111級距'!J$23:L$46,3,TRUE)</f>
        <v>27600</v>
      </c>
      <c r="F24" s="72">
        <f>VLOOKUP(C24,'111級距'!D$3:F$63,3,TRUE)</f>
        <v>27600</v>
      </c>
      <c r="G24" s="86">
        <f>VLOOKUP(C24,'111級距'!G$20:I$68,3,TRUE)</f>
        <v>27600</v>
      </c>
      <c r="H24" s="92">
        <f>ROUND(D24*'111級距'!$P$6*0.7*A24/30,0)+ROUND(D24*'111級距'!$P$7*0.7*A24/30,0)</f>
        <v>2222</v>
      </c>
      <c r="I24" s="73">
        <f>ROUND(G24*'111級距'!$P$9*0.6*'111級距'!$P$10,0)</f>
        <v>1353</v>
      </c>
      <c r="J24" s="73">
        <f>ROUND(F24*'111級距'!$P$2*A24/30,0)</f>
        <v>1656</v>
      </c>
      <c r="K24" s="207">
        <f>ROUND(E24*'111級距'!$P$4*A24/30,0)</f>
        <v>28</v>
      </c>
      <c r="L24" s="97">
        <f>ROUND(D24*'111級距'!$P$6*0.2*A24/30,0)+ROUND(D24*'111級距'!$P$7*0.2*A24/30,0)</f>
        <v>635</v>
      </c>
      <c r="M24" s="98">
        <f>ROUND(G24*'111級距'!$P$9*0.3,0)</f>
        <v>428</v>
      </c>
    </row>
    <row r="25" spans="1:13" ht="16.5">
      <c r="A25" s="75">
        <v>30</v>
      </c>
      <c r="B25" s="78">
        <f t="shared" si="0"/>
        <v>27601</v>
      </c>
      <c r="C25" s="79">
        <v>28800</v>
      </c>
      <c r="D25" s="85">
        <f>VLOOKUP(C25,'111級距'!A$10:C$36,3,TRUE)</f>
        <v>28800</v>
      </c>
      <c r="E25" s="204">
        <f>VLOOKUP(C25,'111級距'!J$23:L$46,3,TRUE)</f>
        <v>28800</v>
      </c>
      <c r="F25" s="72">
        <f>VLOOKUP(C25,'111級距'!D$3:F$63,3,TRUE)</f>
        <v>28800</v>
      </c>
      <c r="G25" s="86">
        <f>VLOOKUP(C25,'111級距'!G$20:I$68,3,TRUE)</f>
        <v>28800</v>
      </c>
      <c r="H25" s="92">
        <f>ROUND(D25*'111級距'!$P$6*0.7*A25/30,0)+ROUND(D25*'111級距'!$P$7*0.7*A25/30,0)</f>
        <v>2319</v>
      </c>
      <c r="I25" s="73">
        <f>ROUND(G25*'111級距'!$P$9*0.6*'111級距'!$P$10,0)</f>
        <v>1412</v>
      </c>
      <c r="J25" s="73">
        <f>ROUND(F25*'111級距'!$P$2*A25/30,0)</f>
        <v>1728</v>
      </c>
      <c r="K25" s="207">
        <f>ROUND(E25*'111級距'!$P$4*A25/30,0)</f>
        <v>29</v>
      </c>
      <c r="L25" s="97">
        <f>ROUND(D25*'111級距'!$P$6*0.2*A25/30,0)+ROUND(D25*'111級距'!$P$7*0.2*A25/30,0)</f>
        <v>663</v>
      </c>
      <c r="M25" s="98">
        <f>ROUND(G25*'111級距'!$P$9*0.3,0)</f>
        <v>447</v>
      </c>
    </row>
    <row r="26" spans="1:13" ht="16.5">
      <c r="A26" s="75">
        <v>30</v>
      </c>
      <c r="B26" s="78">
        <f t="shared" si="0"/>
        <v>28801</v>
      </c>
      <c r="C26" s="79">
        <v>30300</v>
      </c>
      <c r="D26" s="85">
        <f>VLOOKUP(C26,'111級距'!A$10:C$36,3,TRUE)</f>
        <v>30300</v>
      </c>
      <c r="E26" s="204">
        <f>VLOOKUP(C26,'111級距'!J$23:L$46,3,TRUE)</f>
        <v>30300</v>
      </c>
      <c r="F26" s="72">
        <f>VLOOKUP(C26,'111級距'!D$3:F$63,3,TRUE)</f>
        <v>30300</v>
      </c>
      <c r="G26" s="86">
        <f>VLOOKUP(C26,'111級距'!G$20:I$68,3,TRUE)</f>
        <v>30300</v>
      </c>
      <c r="H26" s="92">
        <f>ROUND(D26*'111級距'!$P$6*0.7*A26/30,0)+ROUND(D26*'111級距'!$P$7*0.7*A26/30,0)</f>
        <v>2439</v>
      </c>
      <c r="I26" s="73">
        <f>ROUND(G26*'111級距'!$P$9*0.6*'111級距'!$P$10,0)</f>
        <v>1485</v>
      </c>
      <c r="J26" s="73">
        <f>ROUND(F26*'111級距'!$P$2*A26/30,0)</f>
        <v>1818</v>
      </c>
      <c r="K26" s="207">
        <f>ROUND(E26*'111級距'!$P$4*A26/30,0)</f>
        <v>30</v>
      </c>
      <c r="L26" s="97">
        <f>ROUND(D26*'111級距'!$P$6*0.2*A26/30,0)+ROUND(D26*'111級距'!$P$7*0.2*A26/30,0)</f>
        <v>697</v>
      </c>
      <c r="M26" s="98">
        <f>ROUND(G26*'111級距'!$P$9*0.3,0)</f>
        <v>470</v>
      </c>
    </row>
    <row r="27" spans="1:13" ht="16.5">
      <c r="A27" s="75">
        <v>30</v>
      </c>
      <c r="B27" s="78">
        <f t="shared" si="0"/>
        <v>30301</v>
      </c>
      <c r="C27" s="79">
        <v>31800</v>
      </c>
      <c r="D27" s="85">
        <f>VLOOKUP(C27,'111級距'!A$10:C$36,3,TRUE)</f>
        <v>31800</v>
      </c>
      <c r="E27" s="204">
        <f>VLOOKUP(C27,'111級距'!J$23:L$46,3,TRUE)</f>
        <v>31800</v>
      </c>
      <c r="F27" s="72">
        <f>VLOOKUP(C27,'111級距'!D$3:F$63,3,TRUE)</f>
        <v>31800</v>
      </c>
      <c r="G27" s="86">
        <f>VLOOKUP(C27,'111級距'!G$20:I$68,3,TRUE)</f>
        <v>31800</v>
      </c>
      <c r="H27" s="92">
        <f>ROUND(D27*'111級距'!$P$6*0.7*A27/30,0)+ROUND(D27*'111級距'!$P$7*0.7*A27/30,0)</f>
        <v>2560</v>
      </c>
      <c r="I27" s="73">
        <f>ROUND(G27*'111級距'!$P$9*0.6*'111級距'!$P$10,0)</f>
        <v>1559</v>
      </c>
      <c r="J27" s="73">
        <f>ROUND(F27*'111級距'!$P$2*A27/30,0)</f>
        <v>1908</v>
      </c>
      <c r="K27" s="207">
        <f>ROUND(E27*'111級距'!$P$4*A27/30,0)</f>
        <v>32</v>
      </c>
      <c r="L27" s="97">
        <f>ROUND(D27*'111級距'!$P$6*0.2*A27/30,0)+ROUND(D27*'111級距'!$P$7*0.2*A27/30,0)</f>
        <v>732</v>
      </c>
      <c r="M27" s="98">
        <f>ROUND(G27*'111級距'!$P$9*0.3,0)</f>
        <v>493</v>
      </c>
    </row>
    <row r="28" spans="1:13" ht="16.5">
      <c r="A28" s="75">
        <v>30</v>
      </c>
      <c r="B28" s="78">
        <f t="shared" si="0"/>
        <v>31801</v>
      </c>
      <c r="C28" s="79">
        <v>33300</v>
      </c>
      <c r="D28" s="85">
        <f>VLOOKUP(C28,'111級距'!A$10:C$36,3,TRUE)</f>
        <v>33300</v>
      </c>
      <c r="E28" s="204">
        <f>VLOOKUP(C28,'111級距'!J$23:L$46,3,TRUE)</f>
        <v>33300</v>
      </c>
      <c r="F28" s="72">
        <f>VLOOKUP(C28,'111級距'!D$3:F$63,3,TRUE)</f>
        <v>33300</v>
      </c>
      <c r="G28" s="86">
        <f>VLOOKUP(C28,'111級距'!G$20:I$68,3,TRUE)</f>
        <v>33300</v>
      </c>
      <c r="H28" s="92">
        <f>ROUND(D28*'111級距'!$P$6*0.7*A28/30,0)+ROUND(D28*'111級距'!$P$7*0.7*A28/30,0)</f>
        <v>2681</v>
      </c>
      <c r="I28" s="73">
        <f>ROUND(G28*'111級距'!$P$9*0.6*'111級距'!$P$10,0)</f>
        <v>1632</v>
      </c>
      <c r="J28" s="73">
        <f>ROUND(F28*'111級距'!$P$2*A28/30,0)</f>
        <v>1998</v>
      </c>
      <c r="K28" s="207">
        <f>ROUND(E28*'111級距'!$P$4*A28/30,0)</f>
        <v>33</v>
      </c>
      <c r="L28" s="97">
        <f>ROUND(D28*'111級距'!$P$6*0.2*A28/30,0)+ROUND(D28*'111級距'!$P$7*0.2*A28/30,0)</f>
        <v>766</v>
      </c>
      <c r="M28" s="98">
        <f>ROUND(G28*'111級距'!$P$9*0.3,0)</f>
        <v>516</v>
      </c>
    </row>
    <row r="29" spans="1:13" ht="16.5">
      <c r="A29" s="75">
        <v>30</v>
      </c>
      <c r="B29" s="78">
        <f t="shared" si="0"/>
        <v>33301</v>
      </c>
      <c r="C29" s="79">
        <v>34800</v>
      </c>
      <c r="D29" s="85">
        <f>VLOOKUP(C29,'111級距'!A$10:C$36,3,TRUE)</f>
        <v>34800</v>
      </c>
      <c r="E29" s="204">
        <f>VLOOKUP(C29,'111級距'!J$23:L$46,3,TRUE)</f>
        <v>34800</v>
      </c>
      <c r="F29" s="72">
        <f>VLOOKUP(C29,'111級距'!D$3:F$63,3,TRUE)</f>
        <v>34800</v>
      </c>
      <c r="G29" s="86">
        <f>VLOOKUP(C29,'111級距'!G$20:I$68,3,TRUE)</f>
        <v>34800</v>
      </c>
      <c r="H29" s="92">
        <f>ROUND(D29*'111級距'!$P$6*0.7*A29/30,0)+ROUND(D29*'111級距'!$P$7*0.7*A29/30,0)</f>
        <v>2802</v>
      </c>
      <c r="I29" s="73">
        <f>ROUND(G29*'111級距'!$P$9*0.6*'111級距'!$P$10,0)</f>
        <v>1706</v>
      </c>
      <c r="J29" s="73">
        <f>ROUND(F29*'111級距'!$P$2*A29/30,0)</f>
        <v>2088</v>
      </c>
      <c r="K29" s="207">
        <f>ROUND(E29*'111級距'!$P$4*A29/30,0)</f>
        <v>35</v>
      </c>
      <c r="L29" s="97">
        <f>ROUND(D29*'111級距'!$P$6*0.2*A29/30,0)+ROUND(D29*'111級距'!$P$7*0.2*A29/30,0)</f>
        <v>801</v>
      </c>
      <c r="M29" s="98">
        <f>ROUND(G29*'111級距'!$P$9*0.3,0)</f>
        <v>540</v>
      </c>
    </row>
    <row r="30" spans="1:13" ht="16.5">
      <c r="A30" s="75">
        <v>30</v>
      </c>
      <c r="B30" s="78">
        <f t="shared" si="0"/>
        <v>34801</v>
      </c>
      <c r="C30" s="79">
        <v>36300</v>
      </c>
      <c r="D30" s="85">
        <f>VLOOKUP(C30,'111級距'!A$10:C$36,3,TRUE)</f>
        <v>36300</v>
      </c>
      <c r="E30" s="204">
        <f>VLOOKUP(C30,'111級距'!J$23:L$46,3,TRUE)</f>
        <v>36300</v>
      </c>
      <c r="F30" s="72">
        <f>VLOOKUP(C30,'111級距'!D$3:F$63,3,TRUE)</f>
        <v>36300</v>
      </c>
      <c r="G30" s="86">
        <f>VLOOKUP(C30,'111級距'!G$20:I$68,3,TRUE)</f>
        <v>36300</v>
      </c>
      <c r="H30" s="92">
        <f>ROUND(D30*'111級距'!$P$6*0.7*A30/30,0)+ROUND(D30*'111級距'!$P$7*0.7*A30/30,0)</f>
        <v>2922</v>
      </c>
      <c r="I30" s="73">
        <f>ROUND(G30*'111級距'!$P$9*0.6*'111級距'!$P$10,0)</f>
        <v>1779</v>
      </c>
      <c r="J30" s="73">
        <f>ROUND(F30*'111級距'!$P$2*A30/30,0)</f>
        <v>2178</v>
      </c>
      <c r="K30" s="207">
        <f>ROUND(E30*'111級距'!$P$4*A30/30,0)</f>
        <v>36</v>
      </c>
      <c r="L30" s="97">
        <f>ROUND(D30*'111級距'!$P$6*0.2*A30/30,0)+ROUND(D30*'111級距'!$P$7*0.2*A30/30,0)</f>
        <v>835</v>
      </c>
      <c r="M30" s="98">
        <f>ROUND(G30*'111級距'!$P$9*0.3,0)</f>
        <v>563</v>
      </c>
    </row>
    <row r="31" spans="1:13" ht="16.5">
      <c r="A31" s="75">
        <v>30</v>
      </c>
      <c r="B31" s="78">
        <f t="shared" si="0"/>
        <v>36301</v>
      </c>
      <c r="C31" s="79">
        <v>38200</v>
      </c>
      <c r="D31" s="85">
        <f>VLOOKUP(C31,'111級距'!A$10:C$36,3,TRUE)</f>
        <v>38200</v>
      </c>
      <c r="E31" s="204">
        <f>VLOOKUP(C31,'111級距'!J$23:L$46,3,TRUE)</f>
        <v>38200</v>
      </c>
      <c r="F31" s="72">
        <f>VLOOKUP(C31,'111級距'!D$3:F$63,3,TRUE)</f>
        <v>38200</v>
      </c>
      <c r="G31" s="86">
        <f>VLOOKUP(C31,'111級距'!G$20:I$68,3,TRUE)</f>
        <v>38200</v>
      </c>
      <c r="H31" s="92">
        <f>ROUND(D31*'111級距'!$P$6*0.7*A31/30,0)+ROUND(D31*'111級距'!$P$7*0.7*A31/30,0)</f>
        <v>3075</v>
      </c>
      <c r="I31" s="73">
        <f>ROUND(G31*'111級距'!$P$9*0.6*'111級距'!$P$10,0)</f>
        <v>1872</v>
      </c>
      <c r="J31" s="73">
        <f>ROUND(F31*'111級距'!$P$2*A31/30,0)</f>
        <v>2292</v>
      </c>
      <c r="K31" s="207">
        <f>ROUND(E31*'111級距'!$P$4*A31/30,0)</f>
        <v>38</v>
      </c>
      <c r="L31" s="97">
        <f>ROUND(D31*'111級距'!$P$6*0.2*A31/30,0)+ROUND(D31*'111級距'!$P$7*0.2*A31/30,0)</f>
        <v>878</v>
      </c>
      <c r="M31" s="98">
        <f>ROUND(G31*'111級距'!$P$9*0.3,0)</f>
        <v>592</v>
      </c>
    </row>
    <row r="32" spans="1:13" ht="16.5">
      <c r="A32" s="75">
        <v>30</v>
      </c>
      <c r="B32" s="78">
        <f t="shared" si="0"/>
        <v>38201</v>
      </c>
      <c r="C32" s="79">
        <v>40100</v>
      </c>
      <c r="D32" s="85">
        <f>VLOOKUP(C32,'111級距'!A$10:C$36,3,TRUE)</f>
        <v>40100</v>
      </c>
      <c r="E32" s="204">
        <f>VLOOKUP(C32,'111級距'!J$23:L$46,3,TRUE)</f>
        <v>40100</v>
      </c>
      <c r="F32" s="72">
        <f>VLOOKUP(C32,'111級距'!D$3:F$63,3,TRUE)</f>
        <v>40100</v>
      </c>
      <c r="G32" s="86">
        <f>VLOOKUP(C32,'111級距'!G$20:I$68,3,TRUE)</f>
        <v>40100</v>
      </c>
      <c r="H32" s="92">
        <f>ROUND(D32*'111級距'!$P$6*0.7*A32/30,0)+ROUND(D32*'111級距'!$P$7*0.7*A32/30,0)</f>
        <v>3228</v>
      </c>
      <c r="I32" s="73">
        <f>ROUND(G32*'111級距'!$P$9*0.6*'111級距'!$P$10,0)</f>
        <v>1965</v>
      </c>
      <c r="J32" s="73">
        <f>ROUND(F32*'111級距'!$P$2*A32/30,0)</f>
        <v>2406</v>
      </c>
      <c r="K32" s="207">
        <f>ROUND(E32*'111級距'!$P$4*A32/30,0)</f>
        <v>40</v>
      </c>
      <c r="L32" s="97">
        <f>ROUND(D32*'111級距'!$P$6*0.2*A32/30,0)+ROUND(D32*'111級距'!$P$7*0.2*A32/30,0)</f>
        <v>922</v>
      </c>
      <c r="M32" s="98">
        <f>ROUND(G32*'111級距'!$P$9*0.3,0)</f>
        <v>622</v>
      </c>
    </row>
    <row r="33" spans="1:13" ht="16.5">
      <c r="A33" s="75">
        <v>30</v>
      </c>
      <c r="B33" s="78">
        <f t="shared" si="0"/>
        <v>40101</v>
      </c>
      <c r="C33" s="79">
        <v>42000</v>
      </c>
      <c r="D33" s="85">
        <f>VLOOKUP(C33,'111級距'!A$10:C$36,3,TRUE)</f>
        <v>42000</v>
      </c>
      <c r="E33" s="204">
        <f>VLOOKUP(C33,'111級距'!J$23:L$46,3,TRUE)</f>
        <v>42000</v>
      </c>
      <c r="F33" s="72">
        <f>VLOOKUP(C33,'111級距'!D$3:F$63,3,TRUE)</f>
        <v>42000</v>
      </c>
      <c r="G33" s="86">
        <f>VLOOKUP(C33,'111級距'!G$20:I$68,3,TRUE)</f>
        <v>42000</v>
      </c>
      <c r="H33" s="92">
        <f>ROUND(D33*'111級距'!$P$6*0.7*A33/30,0)+ROUND(D33*'111級距'!$P$7*0.7*A33/30,0)</f>
        <v>3381</v>
      </c>
      <c r="I33" s="73">
        <f>ROUND(G33*'111級距'!$P$9*0.6*'111級距'!$P$10,0)</f>
        <v>2058</v>
      </c>
      <c r="J33" s="73">
        <f>ROUND(F33*'111級距'!$P$2*A33/30,0)</f>
        <v>2520</v>
      </c>
      <c r="K33" s="207">
        <f>ROUND(E33*'111級距'!$P$4*A33/30,0)</f>
        <v>42</v>
      </c>
      <c r="L33" s="97">
        <f>ROUND(D33*'111級距'!$P$6*0.2*A33/30,0)+ROUND(D33*'111級距'!$P$7*0.2*A33/30,0)</f>
        <v>966</v>
      </c>
      <c r="M33" s="98">
        <f>ROUND(G33*'111級距'!$P$9*0.3,0)</f>
        <v>651</v>
      </c>
    </row>
    <row r="34" spans="1:13" ht="16.5">
      <c r="A34" s="75">
        <v>30</v>
      </c>
      <c r="B34" s="78">
        <f t="shared" si="0"/>
        <v>42001</v>
      </c>
      <c r="C34" s="79">
        <v>43900</v>
      </c>
      <c r="D34" s="85">
        <f>VLOOKUP(C34,'111級距'!A$10:C$36,3,TRUE)</f>
        <v>43900</v>
      </c>
      <c r="E34" s="204">
        <f>VLOOKUP(C34,'111級距'!J$23:L$46,3,TRUE)</f>
        <v>43900</v>
      </c>
      <c r="F34" s="72">
        <f>VLOOKUP(C34,'111級距'!D$3:F$63,3,TRUE)</f>
        <v>43900</v>
      </c>
      <c r="G34" s="86">
        <f>VLOOKUP(C34,'111級距'!G$20:I$68,3,TRUE)</f>
        <v>43900</v>
      </c>
      <c r="H34" s="92">
        <f>ROUND(D34*'111級距'!$P$6*0.7*A34/30,0)+ROUND(D34*'111級距'!$P$7*0.7*A34/30,0)</f>
        <v>3534</v>
      </c>
      <c r="I34" s="73">
        <f>ROUND(G34*'111級距'!$P$9*0.6*'111級距'!$P$10,0)</f>
        <v>2152</v>
      </c>
      <c r="J34" s="73">
        <f>ROUND(F34*'111級距'!$P$2*A34/30,0)</f>
        <v>2634</v>
      </c>
      <c r="K34" s="207">
        <f>ROUND(E34*'111級距'!$P$4*A34/30,0)</f>
        <v>44</v>
      </c>
      <c r="L34" s="97">
        <f>ROUND(D34*'111級距'!$P$6*0.2*A34/30,0)+ROUND(D34*'111級距'!$P$7*0.2*A34/30,0)</f>
        <v>1010</v>
      </c>
      <c r="M34" s="98">
        <f>ROUND(G34*'111級距'!$P$9*0.3,0)</f>
        <v>681</v>
      </c>
    </row>
    <row r="35" spans="1:13" ht="16.5">
      <c r="A35" s="75">
        <v>30</v>
      </c>
      <c r="B35" s="78">
        <f t="shared" si="0"/>
        <v>43901</v>
      </c>
      <c r="C35" s="79">
        <v>45800</v>
      </c>
      <c r="D35" s="85">
        <f>VLOOKUP(C35,'111級距'!A$10:C$36,3,TRUE)</f>
        <v>45800</v>
      </c>
      <c r="E35" s="204">
        <f>VLOOKUP(C35,'111級距'!J$23:L$46,3,TRUE)</f>
        <v>45800</v>
      </c>
      <c r="F35" s="72">
        <f>VLOOKUP(C35,'111級距'!D$3:F$63,3,TRUE)</f>
        <v>45800</v>
      </c>
      <c r="G35" s="86">
        <f>VLOOKUP(C35,'111級距'!G$20:I$68,3,TRUE)</f>
        <v>45800</v>
      </c>
      <c r="H35" s="92">
        <f>ROUND(D35*'111級距'!$P$6*0.7*A35/30,0)+ROUND(D35*'111級距'!$P$7*0.7*A35/30,0)</f>
        <v>3687</v>
      </c>
      <c r="I35" s="73">
        <f>ROUND(G35*'111級距'!$P$9*0.6*'111級距'!$P$10,0)</f>
        <v>2245</v>
      </c>
      <c r="J35" s="73">
        <f>ROUND(F35*'111級距'!$P$2*A35/30,0)</f>
        <v>2748</v>
      </c>
      <c r="K35" s="207">
        <f>ROUND(E35*'111級距'!$P$4*A35/30,0)</f>
        <v>46</v>
      </c>
      <c r="L35" s="97">
        <f>ROUND(D35*'111級距'!$P$6*0.2*A35/30,0)+ROUND(D35*'111級距'!$P$7*0.2*A35/30,0)</f>
        <v>1054</v>
      </c>
      <c r="M35" s="98">
        <f>ROUND(G35*'111級距'!$P$9*0.3,0)</f>
        <v>710</v>
      </c>
    </row>
    <row r="36" spans="1:13" ht="16.5">
      <c r="A36" s="75">
        <v>30</v>
      </c>
      <c r="B36" s="78">
        <f t="shared" si="0"/>
        <v>45801</v>
      </c>
      <c r="C36" s="79">
        <v>48200</v>
      </c>
      <c r="D36" s="85">
        <f>VLOOKUP(C36,'111級距'!A$10:C$36,3,TRUE)</f>
        <v>45800</v>
      </c>
      <c r="E36" s="204">
        <f>VLOOKUP(C36,'111級距'!J$23:L$46,3,TRUE)</f>
        <v>48200</v>
      </c>
      <c r="F36" s="72">
        <f>VLOOKUP(C36,'111級距'!D$3:F$63,3,TRUE)</f>
        <v>48200</v>
      </c>
      <c r="G36" s="86">
        <f>VLOOKUP(C36,'111級距'!G$20:I$68,3,TRUE)</f>
        <v>48200</v>
      </c>
      <c r="H36" s="92">
        <f>ROUND(D36*'111級距'!$P$6*0.7*A36/30,0)+ROUND(D36*'111級距'!$P$7*0.7*A36/30,0)</f>
        <v>3687</v>
      </c>
      <c r="I36" s="73">
        <f>ROUND(G36*'111級距'!$P$9*0.6*'111級距'!$P$10,0)</f>
        <v>2362</v>
      </c>
      <c r="J36" s="73">
        <f>ROUND(F36*'111級距'!$P$2*A36/30,0)</f>
        <v>2892</v>
      </c>
      <c r="K36" s="207">
        <f>ROUND(E36*'111級距'!$P$4*A36/30,0)</f>
        <v>48</v>
      </c>
      <c r="L36" s="97">
        <f>ROUND(D36*'111級距'!$P$6*0.2*A36/30,0)+ROUND(D36*'111級距'!$P$7*0.2*A36/30,0)</f>
        <v>1054</v>
      </c>
      <c r="M36" s="98">
        <f>ROUND(G36*'111級距'!$P$9*0.3,0)</f>
        <v>748</v>
      </c>
    </row>
    <row r="37" spans="1:13" ht="16.5">
      <c r="A37" s="75">
        <v>30</v>
      </c>
      <c r="B37" s="78">
        <f t="shared" si="0"/>
        <v>48201</v>
      </c>
      <c r="C37" s="79">
        <v>50600</v>
      </c>
      <c r="D37" s="85">
        <f>VLOOKUP(C37,'111級距'!A$10:C$36,3,TRUE)</f>
        <v>45800</v>
      </c>
      <c r="E37" s="204">
        <f>VLOOKUP(C37,'111級距'!J$23:L$46,3,TRUE)</f>
        <v>50600</v>
      </c>
      <c r="F37" s="72">
        <f>VLOOKUP(C37,'111級距'!D$3:F$63,3,TRUE)</f>
        <v>50600</v>
      </c>
      <c r="G37" s="86">
        <f>VLOOKUP(C37,'111級距'!G$20:I$68,3,TRUE)</f>
        <v>50600</v>
      </c>
      <c r="H37" s="92">
        <f>ROUND(D37*'111級距'!$P$6*0.7*A37/30,0)+ROUND(D37*'111級距'!$P$7*0.7*A37/30,0)</f>
        <v>3687</v>
      </c>
      <c r="I37" s="73">
        <f>ROUND(G37*'111級距'!$P$9*0.6*'111級距'!$P$10,0)</f>
        <v>2480</v>
      </c>
      <c r="J37" s="73">
        <f>ROUND(F37*'111級距'!$P$2*A37/30,0)</f>
        <v>3036</v>
      </c>
      <c r="K37" s="207">
        <f>ROUND(E37*'111級距'!$P$4*A37/30,0)</f>
        <v>51</v>
      </c>
      <c r="L37" s="97">
        <f>ROUND(D37*'111級距'!$P$6*0.2*A37/30,0)+ROUND(D37*'111級距'!$P$7*0.2*A37/30,0)</f>
        <v>1054</v>
      </c>
      <c r="M37" s="98">
        <f>ROUND(G37*'111級距'!$P$9*0.3,0)</f>
        <v>785</v>
      </c>
    </row>
    <row r="38" spans="1:13" ht="16.5">
      <c r="A38" s="75">
        <v>30</v>
      </c>
      <c r="B38" s="78">
        <f t="shared" si="0"/>
        <v>50601</v>
      </c>
      <c r="C38" s="79">
        <v>53000</v>
      </c>
      <c r="D38" s="85">
        <f>VLOOKUP(C38,'111級距'!A$10:C$36,3,TRUE)</f>
        <v>45800</v>
      </c>
      <c r="E38" s="204">
        <f>VLOOKUP(C38,'111級距'!J$23:L$46,3,TRUE)</f>
        <v>53000</v>
      </c>
      <c r="F38" s="72">
        <f>VLOOKUP(C38,'111級距'!D$3:F$63,3,TRUE)</f>
        <v>53000</v>
      </c>
      <c r="G38" s="86">
        <f>VLOOKUP(C38,'111級距'!G$20:I$68,3,TRUE)</f>
        <v>53000</v>
      </c>
      <c r="H38" s="92">
        <f>ROUND(D38*'111級距'!$P$6*0.7*A38/30,0)+ROUND(D38*'111級距'!$P$7*0.7*A38/30,0)</f>
        <v>3687</v>
      </c>
      <c r="I38" s="73">
        <f>ROUND(G38*'111級距'!$P$9*0.6*'111級距'!$P$10,0)</f>
        <v>2598</v>
      </c>
      <c r="J38" s="73">
        <f>ROUND(F38*'111級距'!$P$2*A38/30,0)</f>
        <v>3180</v>
      </c>
      <c r="K38" s="207">
        <f>ROUND(E38*'111級距'!$P$4*A38/30,0)</f>
        <v>53</v>
      </c>
      <c r="L38" s="97">
        <f>ROUND(D38*'111級距'!$P$6*0.2*A38/30,0)+ROUND(D38*'111級距'!$P$7*0.2*A38/30,0)</f>
        <v>1054</v>
      </c>
      <c r="M38" s="98">
        <f>ROUND(G38*'111級距'!$P$9*0.3,0)</f>
        <v>822</v>
      </c>
    </row>
    <row r="39" spans="1:13" ht="16.5">
      <c r="A39" s="75">
        <v>30</v>
      </c>
      <c r="B39" s="78">
        <f t="shared" si="0"/>
        <v>53001</v>
      </c>
      <c r="C39" s="79">
        <v>55400</v>
      </c>
      <c r="D39" s="85">
        <f>VLOOKUP(C39,'111級距'!A$10:C$36,3,TRUE)</f>
        <v>45800</v>
      </c>
      <c r="E39" s="204">
        <f>VLOOKUP(C39,'111級距'!J$23:L$46,3,TRUE)</f>
        <v>55400</v>
      </c>
      <c r="F39" s="72">
        <f>VLOOKUP(C39,'111級距'!D$3:F$63,3,TRUE)</f>
        <v>55400</v>
      </c>
      <c r="G39" s="86">
        <f>VLOOKUP(C39,'111級距'!G$20:I$68,3,TRUE)</f>
        <v>55400</v>
      </c>
      <c r="H39" s="92">
        <f>ROUND(D39*'111級距'!$P$6*0.7*A39/30,0)+ROUND(D39*'111級距'!$P$7*0.7*A39/30,0)</f>
        <v>3687</v>
      </c>
      <c r="I39" s="73">
        <f>ROUND(G39*'111級距'!$P$9*0.6*'111級距'!$P$10,0)</f>
        <v>2715</v>
      </c>
      <c r="J39" s="73">
        <f>ROUND(F39*'111級距'!$P$2*A39/30,0)</f>
        <v>3324</v>
      </c>
      <c r="K39" s="207">
        <f>ROUND(E39*'111級距'!$P$4*A39/30,0)</f>
        <v>55</v>
      </c>
      <c r="L39" s="97">
        <f>ROUND(D39*'111級距'!$P$6*0.2*A39/30,0)+ROUND(D39*'111級距'!$P$7*0.2*A39/30,0)</f>
        <v>1054</v>
      </c>
      <c r="M39" s="98">
        <f>ROUND(G39*'111級距'!$P$9*0.3,0)</f>
        <v>859</v>
      </c>
    </row>
    <row r="40" spans="1:13" s="6" customFormat="1" ht="16.5">
      <c r="A40" s="75">
        <v>30</v>
      </c>
      <c r="B40" s="78">
        <f t="shared" si="0"/>
        <v>55401</v>
      </c>
      <c r="C40" s="79">
        <v>57800</v>
      </c>
      <c r="D40" s="85">
        <f>VLOOKUP(C40,'111級距'!A$10:C$36,3,TRUE)</f>
        <v>45800</v>
      </c>
      <c r="E40" s="204">
        <f>VLOOKUP(C40,'111級距'!J$23:L$46,3,TRUE)</f>
        <v>57800</v>
      </c>
      <c r="F40" s="72">
        <f>VLOOKUP(C40,'111級距'!D$3:F$63,3,TRUE)</f>
        <v>57800</v>
      </c>
      <c r="G40" s="86">
        <f>VLOOKUP(C40,'111級距'!G$20:I$68,3,TRUE)</f>
        <v>57800</v>
      </c>
      <c r="H40" s="92">
        <f>ROUND(D40*'111級距'!$P$6*0.7*A40/30,0)+ROUND(D40*'111級距'!$P$7*0.7*A40/30,0)</f>
        <v>3687</v>
      </c>
      <c r="I40" s="73">
        <f>ROUND(G40*'111級距'!$P$9*0.6*'111級距'!$P$10,0)</f>
        <v>2833</v>
      </c>
      <c r="J40" s="73">
        <f>ROUND(F40*'111級距'!$P$2*A40/30,0)</f>
        <v>3468</v>
      </c>
      <c r="K40" s="207">
        <f>ROUND(E40*'111級距'!$P$4*A40/30,0)</f>
        <v>58</v>
      </c>
      <c r="L40" s="97">
        <f>ROUND(D40*'111級距'!$P$6*0.2*A40/30,0)+ROUND(D40*'111級距'!$P$7*0.2*A40/30,0)</f>
        <v>1054</v>
      </c>
      <c r="M40" s="98">
        <f>ROUND(G40*'111級距'!$P$9*0.3,0)</f>
        <v>896</v>
      </c>
    </row>
    <row r="41" spans="1:13" ht="16.5">
      <c r="A41" s="75">
        <v>30</v>
      </c>
      <c r="B41" s="78">
        <f t="shared" si="0"/>
        <v>57801</v>
      </c>
      <c r="C41" s="79">
        <v>60800</v>
      </c>
      <c r="D41" s="85">
        <f>VLOOKUP(C41,'111級距'!A$10:C$36,3,TRUE)</f>
        <v>45800</v>
      </c>
      <c r="E41" s="204">
        <f>VLOOKUP(C41,'111級距'!J$23:L$46,3,TRUE)</f>
        <v>60800</v>
      </c>
      <c r="F41" s="72">
        <f>VLOOKUP(C41,'111級距'!D$3:F$63,3,TRUE)</f>
        <v>60800</v>
      </c>
      <c r="G41" s="86">
        <f>VLOOKUP(C41,'111級距'!G$20:I$68,3,TRUE)</f>
        <v>60800</v>
      </c>
      <c r="H41" s="92">
        <f>ROUND(D41*'111級距'!$P$6*0.7*A41/30,0)+ROUND(D41*'111級距'!$P$7*0.7*A41/30,0)</f>
        <v>3687</v>
      </c>
      <c r="I41" s="73">
        <f>ROUND(G41*'111級距'!$P$9*0.6*'111級距'!$P$10,0)</f>
        <v>2980</v>
      </c>
      <c r="J41" s="73">
        <f>ROUND(F41*'111級距'!$P$2*A41/30,0)</f>
        <v>3648</v>
      </c>
      <c r="K41" s="207">
        <f>ROUND(E41*'111級距'!$P$4*A41/30,0)</f>
        <v>61</v>
      </c>
      <c r="L41" s="97">
        <f>ROUND(D41*'111級距'!$P$6*0.2*A41/30,0)+ROUND(D41*'111級距'!$P$7*0.2*A41/30,0)</f>
        <v>1054</v>
      </c>
      <c r="M41" s="98">
        <f>ROUND(G41*'111級距'!$P$9*0.3,0)</f>
        <v>943</v>
      </c>
    </row>
    <row r="42" spans="1:13" ht="16.5">
      <c r="A42" s="75">
        <v>30</v>
      </c>
      <c r="B42" s="78">
        <f t="shared" si="0"/>
        <v>60801</v>
      </c>
      <c r="C42" s="79">
        <v>63800</v>
      </c>
      <c r="D42" s="85">
        <f>VLOOKUP(C42,'111級距'!A$10:C$36,3,TRUE)</f>
        <v>45800</v>
      </c>
      <c r="E42" s="204">
        <f>VLOOKUP(C42,'111級距'!J$23:L$46,3,TRUE)</f>
        <v>63800</v>
      </c>
      <c r="F42" s="72">
        <f>VLOOKUP(C42,'111級距'!D$3:F$63,3,TRUE)</f>
        <v>63800</v>
      </c>
      <c r="G42" s="86">
        <f>VLOOKUP(C42,'111級距'!G$20:I$68,3,TRUE)</f>
        <v>63800</v>
      </c>
      <c r="H42" s="92">
        <f>ROUND(D42*'111級距'!$P$6*0.7*A42/30,0)+ROUND(D42*'111級距'!$P$7*0.7*A42/30,0)</f>
        <v>3687</v>
      </c>
      <c r="I42" s="73">
        <f>ROUND(G42*'111級距'!$P$9*0.6*'111級距'!$P$10,0)</f>
        <v>3127</v>
      </c>
      <c r="J42" s="73">
        <f>ROUND(F42*'111級距'!$P$2*A42/30,0)</f>
        <v>3828</v>
      </c>
      <c r="K42" s="207">
        <f>ROUND(E42*'111級距'!$P$4*A42/30,0)</f>
        <v>64</v>
      </c>
      <c r="L42" s="97">
        <f>ROUND(D42*'111級距'!$P$6*0.2*A42/30,0)+ROUND(D42*'111級距'!$P$7*0.2*A42/30,0)</f>
        <v>1054</v>
      </c>
      <c r="M42" s="98">
        <f>ROUND(G42*'111級距'!$P$9*0.3,0)</f>
        <v>990</v>
      </c>
    </row>
    <row r="43" spans="1:13" ht="16.5">
      <c r="A43" s="75">
        <v>30</v>
      </c>
      <c r="B43" s="78">
        <f t="shared" si="0"/>
        <v>63801</v>
      </c>
      <c r="C43" s="79">
        <v>66800</v>
      </c>
      <c r="D43" s="85">
        <f>VLOOKUP(C43,'111級距'!A$10:C$36,3,TRUE)</f>
        <v>45800</v>
      </c>
      <c r="E43" s="204">
        <f>VLOOKUP(C43,'111級距'!J$23:L$46,3,TRUE)</f>
        <v>66800</v>
      </c>
      <c r="F43" s="72">
        <f>VLOOKUP(C43,'111級距'!D$3:F$63,3,TRUE)</f>
        <v>66800</v>
      </c>
      <c r="G43" s="86">
        <f>VLOOKUP(C43,'111級距'!G$20:I$68,3,TRUE)</f>
        <v>66800</v>
      </c>
      <c r="H43" s="92">
        <f>ROUND(D43*'111級距'!$P$6*0.7*A43/30,0)+ROUND(D43*'111級距'!$P$7*0.7*A43/30,0)</f>
        <v>3687</v>
      </c>
      <c r="I43" s="73">
        <f>ROUND(G43*'111級距'!$P$9*0.6*'111級距'!$P$10,0)</f>
        <v>3274</v>
      </c>
      <c r="J43" s="73">
        <f>ROUND(F43*'111級距'!$P$2*A43/30,0)</f>
        <v>4008</v>
      </c>
      <c r="K43" s="207">
        <f>ROUND(E43*'111級距'!$P$4*A43/30,0)</f>
        <v>67</v>
      </c>
      <c r="L43" s="97">
        <f>ROUND(D43*'111級距'!$P$6*0.2*A43/30,0)+ROUND(D43*'111級距'!$P$7*0.2*A43/30,0)</f>
        <v>1054</v>
      </c>
      <c r="M43" s="98">
        <f>ROUND(G43*'111級距'!$P$9*0.3,0)</f>
        <v>1036</v>
      </c>
    </row>
    <row r="44" spans="1:13" ht="16.5">
      <c r="A44" s="75">
        <v>30</v>
      </c>
      <c r="B44" s="78">
        <f t="shared" si="0"/>
        <v>66801</v>
      </c>
      <c r="C44" s="79">
        <v>69800</v>
      </c>
      <c r="D44" s="85">
        <f>VLOOKUP(C44,'111級距'!A$10:C$36,3,TRUE)</f>
        <v>45800</v>
      </c>
      <c r="E44" s="204">
        <f>VLOOKUP(C44,'111級距'!J$23:L$46,3,TRUE)</f>
        <v>69800</v>
      </c>
      <c r="F44" s="72">
        <f>VLOOKUP(C44,'111級距'!D$3:F$63,3,TRUE)</f>
        <v>69800</v>
      </c>
      <c r="G44" s="86">
        <f>VLOOKUP(C44,'111級距'!G$20:I$68,3,TRUE)</f>
        <v>69800</v>
      </c>
      <c r="H44" s="92">
        <f>ROUND(D44*'111級距'!$P$6*0.7*A44/30,0)+ROUND(D44*'111級距'!$P$7*0.7*A44/30,0)</f>
        <v>3687</v>
      </c>
      <c r="I44" s="73">
        <f>ROUND(G44*'111級距'!$P$9*0.6*'111級距'!$P$10,0)</f>
        <v>3421</v>
      </c>
      <c r="J44" s="73">
        <f>ROUND(F44*'111級距'!$P$2*A44/30,0)</f>
        <v>4188</v>
      </c>
      <c r="K44" s="207">
        <f>ROUND(E44*'111級距'!$P$4*A44/30,0)</f>
        <v>70</v>
      </c>
      <c r="L44" s="97">
        <f>ROUND(D44*'111級距'!$P$6*0.2*A44/30,0)+ROUND(D44*'111級距'!$P$7*0.2*A44/30,0)</f>
        <v>1054</v>
      </c>
      <c r="M44" s="98">
        <f>ROUND(G44*'111級距'!$P$9*0.3,0)</f>
        <v>1083</v>
      </c>
    </row>
    <row r="45" spans="1:13" ht="16.5">
      <c r="A45" s="75">
        <v>30</v>
      </c>
      <c r="B45" s="78">
        <f t="shared" si="0"/>
        <v>69801</v>
      </c>
      <c r="C45" s="79">
        <v>72800</v>
      </c>
      <c r="D45" s="85">
        <f>VLOOKUP(C45,'111級距'!A$10:C$36,3,TRUE)</f>
        <v>45800</v>
      </c>
      <c r="E45" s="204">
        <f>VLOOKUP(C45,'111級距'!J$23:L$46,3,TRUE)</f>
        <v>72800</v>
      </c>
      <c r="F45" s="72">
        <f>VLOOKUP(C45,'111級距'!D$3:F$63,3,TRUE)</f>
        <v>72800</v>
      </c>
      <c r="G45" s="86">
        <f>VLOOKUP(C45,'111級距'!G$20:I$68,3,TRUE)</f>
        <v>72800</v>
      </c>
      <c r="H45" s="92">
        <f>ROUND(D45*'111級距'!$P$6*0.7*A45/30,0)+ROUND(D45*'111級距'!$P$7*0.7*A45/30,0)</f>
        <v>3687</v>
      </c>
      <c r="I45" s="73">
        <f>ROUND(G45*'111級距'!$P$9*0.6*'111級距'!$P$10,0)</f>
        <v>3568</v>
      </c>
      <c r="J45" s="73">
        <f>ROUND(F45*'111級距'!$P$2*A45/30,0)</f>
        <v>4368</v>
      </c>
      <c r="K45" s="207">
        <f>ROUND(E45*'111級距'!$P$4*A45/30,0)</f>
        <v>73</v>
      </c>
      <c r="L45" s="97">
        <f>ROUND(D45*'111級距'!$P$6*0.2*A45/30,0)+ROUND(D45*'111級距'!$P$7*0.2*A45/30,0)</f>
        <v>1054</v>
      </c>
      <c r="M45" s="98">
        <f>ROUND(G45*'111級距'!$P$9*0.3,0)</f>
        <v>1129</v>
      </c>
    </row>
    <row r="46" spans="1:13" ht="16.5">
      <c r="A46" s="75">
        <v>30</v>
      </c>
      <c r="B46" s="78">
        <f t="shared" si="0"/>
        <v>72801</v>
      </c>
      <c r="C46" s="79">
        <v>76500</v>
      </c>
      <c r="D46" s="85">
        <f>VLOOKUP(C46,'111級距'!A$10:C$36,3,TRUE)</f>
        <v>45800</v>
      </c>
      <c r="E46" s="204">
        <f>VLOOKUP(C46,'111級距'!J$23:L$46,3,TRUE)</f>
        <v>72800</v>
      </c>
      <c r="F46" s="72">
        <f>VLOOKUP(C46,'111級距'!D$3:F$63,3,TRUE)</f>
        <v>76500</v>
      </c>
      <c r="G46" s="86">
        <f>VLOOKUP(C46,'111級距'!G$20:I$68,3,TRUE)</f>
        <v>76500</v>
      </c>
      <c r="H46" s="92">
        <f>ROUND(D46*'111級距'!$P$6*0.7*A46/30,0)+ROUND(D46*'111級距'!$P$7*0.7*A46/30,0)</f>
        <v>3687</v>
      </c>
      <c r="I46" s="73">
        <f>ROUND(G46*'111級距'!$P$9*0.6*'111級距'!$P$10,0)</f>
        <v>3749</v>
      </c>
      <c r="J46" s="73">
        <f>ROUND(F46*'111級距'!$P$2*A46/30,0)</f>
        <v>4590</v>
      </c>
      <c r="K46" s="207">
        <f>ROUND(E46*'111級距'!$P$4*A46/30,0)</f>
        <v>73</v>
      </c>
      <c r="L46" s="97">
        <f>ROUND(D46*'111級距'!$P$6*0.2*A46/30,0)+ROUND(D46*'111級距'!$P$7*0.2*A46/30,0)</f>
        <v>1054</v>
      </c>
      <c r="M46" s="98">
        <f>ROUND(G46*'111級距'!$P$9*0.3,0)</f>
        <v>1187</v>
      </c>
    </row>
    <row r="47" spans="1:13" ht="16.5">
      <c r="A47" s="75">
        <v>30</v>
      </c>
      <c r="B47" s="78">
        <f t="shared" si="0"/>
        <v>76501</v>
      </c>
      <c r="C47" s="79">
        <v>80200</v>
      </c>
      <c r="D47" s="85">
        <f>VLOOKUP(C47,'111級距'!A$10:C$36,3,TRUE)</f>
        <v>45800</v>
      </c>
      <c r="E47" s="204">
        <f>VLOOKUP(C47,'111級距'!J$23:L$46,3,TRUE)</f>
        <v>72800</v>
      </c>
      <c r="F47" s="72">
        <f>VLOOKUP(C47,'111級距'!D$3:F$63,3,TRUE)</f>
        <v>80200</v>
      </c>
      <c r="G47" s="86">
        <f>VLOOKUP(C47,'111級距'!G$20:I$68,3,TRUE)</f>
        <v>80200</v>
      </c>
      <c r="H47" s="92">
        <f>ROUND(D47*'111級距'!$P$6*0.7*A47/30,0)+ROUND(D47*'111級距'!$P$7*0.7*A47/30,0)</f>
        <v>3687</v>
      </c>
      <c r="I47" s="73">
        <f>ROUND(G47*'111級距'!$P$9*0.6*'111級距'!$P$10,0)</f>
        <v>3931</v>
      </c>
      <c r="J47" s="73">
        <f>ROUND(F47*'111級距'!$P$2*A47/30,0)</f>
        <v>4812</v>
      </c>
      <c r="K47" s="207">
        <f>ROUND(E47*'111級距'!$P$4*A47/30,0)</f>
        <v>73</v>
      </c>
      <c r="L47" s="97">
        <f>ROUND(D47*'111級距'!$P$6*0.2*A47/30,0)+ROUND(D47*'111級距'!$P$7*0.2*A47/30,0)</f>
        <v>1054</v>
      </c>
      <c r="M47" s="98">
        <f>ROUND(G47*'111級距'!$P$9*0.3,0)</f>
        <v>1244</v>
      </c>
    </row>
    <row r="48" spans="1:13" ht="16.5">
      <c r="A48" s="75">
        <v>30</v>
      </c>
      <c r="B48" s="78">
        <f t="shared" si="0"/>
        <v>80201</v>
      </c>
      <c r="C48" s="79">
        <v>83900</v>
      </c>
      <c r="D48" s="85">
        <f>VLOOKUP(C48,'111級距'!A$10:C$36,3,TRUE)</f>
        <v>45800</v>
      </c>
      <c r="E48" s="204">
        <f>VLOOKUP(C48,'111級距'!J$23:L$46,3,TRUE)</f>
        <v>72800</v>
      </c>
      <c r="F48" s="72">
        <f>VLOOKUP(C48,'111級距'!D$3:F$63,3,TRUE)</f>
        <v>83900</v>
      </c>
      <c r="G48" s="86">
        <f>VLOOKUP(C48,'111級距'!G$20:I$68,3,TRUE)</f>
        <v>83900</v>
      </c>
      <c r="H48" s="92">
        <f>ROUND(D48*'111級距'!$P$6*0.7*A48/30,0)+ROUND(D48*'111級距'!$P$7*0.7*A48/30,0)</f>
        <v>3687</v>
      </c>
      <c r="I48" s="73">
        <f>ROUND(G48*'111級距'!$P$9*0.6*'111級距'!$P$10,0)</f>
        <v>4112</v>
      </c>
      <c r="J48" s="73">
        <f>ROUND(F48*'111級距'!$P$2*A48/30,0)</f>
        <v>5034</v>
      </c>
      <c r="K48" s="207">
        <f>ROUND(E48*'111級距'!$P$4*A48/30,0)</f>
        <v>73</v>
      </c>
      <c r="L48" s="97">
        <f>ROUND(D48*'111級距'!$P$6*0.2*A48/30,0)+ROUND(D48*'111級距'!$P$7*0.2*A48/30,0)</f>
        <v>1054</v>
      </c>
      <c r="M48" s="98">
        <f>ROUND(G48*'111級距'!$P$9*0.3,0)</f>
        <v>1301</v>
      </c>
    </row>
    <row r="49" spans="1:13" ht="16.5">
      <c r="A49" s="75">
        <v>30</v>
      </c>
      <c r="B49" s="78">
        <f t="shared" si="0"/>
        <v>83901</v>
      </c>
      <c r="C49" s="79">
        <v>87600</v>
      </c>
      <c r="D49" s="85">
        <f>VLOOKUP(C49,'111級距'!A$10:C$36,3,TRUE)</f>
        <v>45800</v>
      </c>
      <c r="E49" s="204">
        <f>VLOOKUP(C49,'111級距'!J$23:L$46,3,TRUE)</f>
        <v>72800</v>
      </c>
      <c r="F49" s="72">
        <f>VLOOKUP(C49,'111級距'!D$3:F$63,3,TRUE)</f>
        <v>87600</v>
      </c>
      <c r="G49" s="86">
        <f>VLOOKUP(C49,'111級距'!G$20:I$68,3,TRUE)</f>
        <v>87600</v>
      </c>
      <c r="H49" s="92">
        <f>ROUND(D49*'111級距'!$P$6*0.7*A49/30,0)+ROUND(D49*'111級距'!$P$7*0.7*A49/30,0)</f>
        <v>3687</v>
      </c>
      <c r="I49" s="73">
        <f>ROUND(G49*'111級距'!$P$9*0.6*'111級距'!$P$10,0)</f>
        <v>4293</v>
      </c>
      <c r="J49" s="73">
        <f>ROUND(F49*'111級距'!$P$2*A49/30,0)</f>
        <v>5256</v>
      </c>
      <c r="K49" s="207">
        <f>ROUND(E49*'111級距'!$P$4*A49/30,0)</f>
        <v>73</v>
      </c>
      <c r="L49" s="97">
        <f>ROUND(D49*'111級距'!$P$6*0.2*A49/30,0)+ROUND(D49*'111級距'!$P$7*0.2*A49/30,0)</f>
        <v>1054</v>
      </c>
      <c r="M49" s="98">
        <f>ROUND(G49*'111級距'!$P$9*0.3,0)</f>
        <v>1359</v>
      </c>
    </row>
    <row r="50" spans="1:13" ht="16.5">
      <c r="A50" s="75">
        <v>30</v>
      </c>
      <c r="B50" s="78">
        <f t="shared" si="0"/>
        <v>87601</v>
      </c>
      <c r="C50" s="79">
        <v>92100</v>
      </c>
      <c r="D50" s="85">
        <f>VLOOKUP(C50,'111級距'!A$10:C$36,3,TRUE)</f>
        <v>45800</v>
      </c>
      <c r="E50" s="204">
        <f>VLOOKUP(C50,'111級距'!J$23:L$46,3,TRUE)</f>
        <v>72800</v>
      </c>
      <c r="F50" s="72">
        <f>VLOOKUP(C50,'111級距'!D$3:F$63,3,TRUE)</f>
        <v>92100</v>
      </c>
      <c r="G50" s="86">
        <f>VLOOKUP(C50,'111級距'!G$20:I$68,3,TRUE)</f>
        <v>92100</v>
      </c>
      <c r="H50" s="92">
        <f>ROUND(D50*'111級距'!$P$6*0.7*A50/30,0)+ROUND(D50*'111級距'!$P$7*0.7*A50/30,0)</f>
        <v>3687</v>
      </c>
      <c r="I50" s="73">
        <f>ROUND(G50*'111級距'!$P$9*0.6*'111級距'!$P$10,0)</f>
        <v>4514</v>
      </c>
      <c r="J50" s="73">
        <f>ROUND(F50*'111級距'!$P$2*A50/30,0)</f>
        <v>5526</v>
      </c>
      <c r="K50" s="207">
        <f>ROUND(E50*'111級距'!$P$4*A50/30,0)</f>
        <v>73</v>
      </c>
      <c r="L50" s="97">
        <f>ROUND(D50*'111級距'!$P$6*0.2*A50/30,0)+ROUND(D50*'111級距'!$P$7*0.2*A50/30,0)</f>
        <v>1054</v>
      </c>
      <c r="M50" s="98">
        <f>ROUND(G50*'111級距'!$P$9*0.3,0)</f>
        <v>1428</v>
      </c>
    </row>
    <row r="51" spans="1:13" ht="16.5">
      <c r="A51" s="75">
        <v>30</v>
      </c>
      <c r="B51" s="78">
        <f t="shared" si="0"/>
        <v>92101</v>
      </c>
      <c r="C51" s="79">
        <v>96600</v>
      </c>
      <c r="D51" s="85">
        <f>VLOOKUP(C51,'111級距'!A$10:C$36,3,TRUE)</f>
        <v>45800</v>
      </c>
      <c r="E51" s="204">
        <f>VLOOKUP(C51,'111級距'!J$23:L$46,3,TRUE)</f>
        <v>72800</v>
      </c>
      <c r="F51" s="72">
        <f>VLOOKUP(C51,'111級距'!D$3:F$63,3,TRUE)</f>
        <v>96600</v>
      </c>
      <c r="G51" s="86">
        <f>VLOOKUP(C51,'111級距'!G$20:I$68,3,TRUE)</f>
        <v>96600</v>
      </c>
      <c r="H51" s="92">
        <f>ROUND(D51*'111級距'!$P$6*0.7*A51/30,0)+ROUND(D51*'111級距'!$P$7*0.7*A51/30,0)</f>
        <v>3687</v>
      </c>
      <c r="I51" s="73">
        <f>ROUND(G51*'111級距'!$P$9*0.6*'111級距'!$P$10,0)</f>
        <v>4735</v>
      </c>
      <c r="J51" s="73">
        <f>ROUND(F51*'111級距'!$P$2*A51/30,0)</f>
        <v>5796</v>
      </c>
      <c r="K51" s="207">
        <f>ROUND(E51*'111級距'!$P$4*A51/30,0)</f>
        <v>73</v>
      </c>
      <c r="L51" s="97">
        <f>ROUND(D51*'111級距'!$P$6*0.2*A51/30,0)+ROUND(D51*'111級距'!$P$7*0.2*A51/30,0)</f>
        <v>1054</v>
      </c>
      <c r="M51" s="98">
        <f>ROUND(G51*'111級距'!$P$9*0.3,0)</f>
        <v>1498</v>
      </c>
    </row>
    <row r="52" spans="1:13" ht="16.5">
      <c r="A52" s="75">
        <v>30</v>
      </c>
      <c r="B52" s="78">
        <f t="shared" si="0"/>
        <v>96601</v>
      </c>
      <c r="C52" s="79">
        <v>101100</v>
      </c>
      <c r="D52" s="85">
        <f>VLOOKUP(C52,'111級距'!A$10:C$36,3,TRUE)</f>
        <v>45800</v>
      </c>
      <c r="E52" s="204">
        <f>VLOOKUP(C52,'111級距'!J$23:L$46,3,TRUE)</f>
        <v>72800</v>
      </c>
      <c r="F52" s="72">
        <f>VLOOKUP(C52,'111級距'!D$3:F$63,3,TRUE)</f>
        <v>101100</v>
      </c>
      <c r="G52" s="86">
        <f>VLOOKUP(C52,'111級距'!G$20:I$68,3,TRUE)</f>
        <v>101100</v>
      </c>
      <c r="H52" s="92">
        <f>ROUND(D52*'111級距'!$P$6*0.7*A52/30,0)+ROUND(D52*'111級距'!$P$7*0.7*A52/30,0)</f>
        <v>3687</v>
      </c>
      <c r="I52" s="73">
        <f>ROUND(G52*'111級距'!$P$9*0.6*'111級距'!$P$10,0)</f>
        <v>4955</v>
      </c>
      <c r="J52" s="73">
        <f>ROUND(F52*'111級距'!$P$2*A52/30,0)</f>
        <v>6066</v>
      </c>
      <c r="K52" s="207">
        <f>ROUND(E52*'111級距'!$P$4*A52/30,0)</f>
        <v>73</v>
      </c>
      <c r="L52" s="97">
        <f>ROUND(D52*'111級距'!$P$6*0.2*A52/30,0)+ROUND(D52*'111級距'!$P$7*0.2*A52/30,0)</f>
        <v>1054</v>
      </c>
      <c r="M52" s="98">
        <f>ROUND(G52*'111級距'!$P$9*0.3,0)</f>
        <v>1568</v>
      </c>
    </row>
    <row r="53" spans="1:13" ht="16.5">
      <c r="A53" s="75">
        <v>30</v>
      </c>
      <c r="B53" s="78">
        <f t="shared" si="0"/>
        <v>101101</v>
      </c>
      <c r="C53" s="79">
        <v>105600</v>
      </c>
      <c r="D53" s="85">
        <f>VLOOKUP(C53,'111級距'!A$10:C$36,3,TRUE)</f>
        <v>45800</v>
      </c>
      <c r="E53" s="204">
        <f>VLOOKUP(C53,'111級距'!J$23:L$46,3,TRUE)</f>
        <v>72800</v>
      </c>
      <c r="F53" s="72">
        <f>VLOOKUP(C53,'111級距'!D$3:F$63,3,TRUE)</f>
        <v>105600</v>
      </c>
      <c r="G53" s="86">
        <f>VLOOKUP(C53,'111級距'!G$20:I$68,3,TRUE)</f>
        <v>105600</v>
      </c>
      <c r="H53" s="92">
        <f>ROUND(D53*'111級距'!$P$6*0.7*A53/30,0)+ROUND(D53*'111級距'!$P$7*0.7*A53/30,0)</f>
        <v>3687</v>
      </c>
      <c r="I53" s="73">
        <f>ROUND(G53*'111級距'!$P$9*0.6*'111級距'!$P$10,0)</f>
        <v>5176</v>
      </c>
      <c r="J53" s="73">
        <f>ROUND(F53*'111級距'!$P$2*A53/30,0)</f>
        <v>6336</v>
      </c>
      <c r="K53" s="207">
        <f>ROUND(E53*'111級距'!$P$4*A53/30,0)</f>
        <v>73</v>
      </c>
      <c r="L53" s="97">
        <f>ROUND(D53*'111級距'!$P$6*0.2*A53/30,0)+ROUND(D53*'111級距'!$P$7*0.2*A53/30,0)</f>
        <v>1054</v>
      </c>
      <c r="M53" s="98">
        <f>ROUND(G53*'111級距'!$P$9*0.3,0)</f>
        <v>1638</v>
      </c>
    </row>
    <row r="54" spans="1:13" ht="16.5">
      <c r="A54" s="75">
        <v>30</v>
      </c>
      <c r="B54" s="78">
        <f t="shared" si="0"/>
        <v>105601</v>
      </c>
      <c r="C54" s="79">
        <v>110100</v>
      </c>
      <c r="D54" s="85">
        <f>VLOOKUP(C54,'111級距'!A$10:C$36,3,TRUE)</f>
        <v>45800</v>
      </c>
      <c r="E54" s="204">
        <f>VLOOKUP(C54,'111級距'!J$23:L$46,3,TRUE)</f>
        <v>72800</v>
      </c>
      <c r="F54" s="72">
        <f>VLOOKUP(C54,'111級距'!D$3:F$63,3,TRUE)</f>
        <v>110100</v>
      </c>
      <c r="G54" s="86">
        <f>VLOOKUP(C54,'111級距'!G$20:I$68,3,TRUE)</f>
        <v>110100</v>
      </c>
      <c r="H54" s="92">
        <f>ROUND(D54*'111級距'!$P$6*0.7*A54/30,0)+ROUND(D54*'111級距'!$P$7*0.7*A54/30,0)</f>
        <v>3687</v>
      </c>
      <c r="I54" s="73">
        <f>ROUND(G54*'111級距'!$P$9*0.6*'111級距'!$P$10,0)</f>
        <v>5396</v>
      </c>
      <c r="J54" s="73">
        <f>ROUND(F54*'111級距'!$P$2*A54/30,0)</f>
        <v>6606</v>
      </c>
      <c r="K54" s="207">
        <f>ROUND(E54*'111級距'!$P$4*A54/30,0)</f>
        <v>73</v>
      </c>
      <c r="L54" s="97">
        <f>ROUND(D54*'111級距'!$P$6*0.2*A54/30,0)+ROUND(D54*'111級距'!$P$7*0.2*A54/30,0)</f>
        <v>1054</v>
      </c>
      <c r="M54" s="98">
        <f>ROUND(G54*'111級距'!$P$9*0.3,0)</f>
        <v>1708</v>
      </c>
    </row>
    <row r="55" spans="1:13" ht="16.5">
      <c r="A55" s="75">
        <v>30</v>
      </c>
      <c r="B55" s="78">
        <f t="shared" si="0"/>
        <v>110101</v>
      </c>
      <c r="C55" s="79">
        <v>115500</v>
      </c>
      <c r="D55" s="85">
        <f>VLOOKUP(C55,'111級距'!A$10:C$36,3,TRUE)</f>
        <v>45800</v>
      </c>
      <c r="E55" s="204">
        <f>VLOOKUP(C55,'111級距'!J$23:L$46,3,TRUE)</f>
        <v>72800</v>
      </c>
      <c r="F55" s="72">
        <f>VLOOKUP(C55,'111級距'!D$3:F$63,3,TRUE)</f>
        <v>115500</v>
      </c>
      <c r="G55" s="86">
        <f>VLOOKUP(C55,'111級距'!G$20:I$68,3,TRUE)</f>
        <v>115500</v>
      </c>
      <c r="H55" s="92">
        <f>ROUND(D55*'111級距'!$P$6*0.7*A55/30,0)+ROUND(D55*'111級距'!$P$7*0.7*A55/30,0)</f>
        <v>3687</v>
      </c>
      <c r="I55" s="73">
        <f>ROUND(G55*'111級距'!$P$9*0.6*'111級距'!$P$10,0)</f>
        <v>5661</v>
      </c>
      <c r="J55" s="73">
        <f>ROUND(F55*'111級距'!$P$2*A55/30,0)</f>
        <v>6930</v>
      </c>
      <c r="K55" s="207">
        <f>ROUND(E55*'111級距'!$P$4*A55/30,0)</f>
        <v>73</v>
      </c>
      <c r="L55" s="97">
        <f>ROUND(D55*'111級距'!$P$6*0.2*A55/30,0)+ROUND(D55*'111級距'!$P$7*0.2*A55/30,0)</f>
        <v>1054</v>
      </c>
      <c r="M55" s="98">
        <f>ROUND(G55*'111級距'!$P$9*0.3,0)</f>
        <v>1791</v>
      </c>
    </row>
    <row r="56" spans="1:13" ht="16.5">
      <c r="A56" s="75">
        <v>30</v>
      </c>
      <c r="B56" s="78">
        <f t="shared" si="0"/>
        <v>115501</v>
      </c>
      <c r="C56" s="79">
        <v>120900</v>
      </c>
      <c r="D56" s="85">
        <f>VLOOKUP(C56,'111級距'!A$10:C$36,3,TRUE)</f>
        <v>45800</v>
      </c>
      <c r="E56" s="204">
        <f>VLOOKUP(C56,'111級距'!J$23:L$46,3,TRUE)</f>
        <v>72800</v>
      </c>
      <c r="F56" s="72">
        <f>VLOOKUP(C56,'111級距'!D$3:F$63,3,TRUE)</f>
        <v>120900</v>
      </c>
      <c r="G56" s="86">
        <f>VLOOKUP(C56,'111級距'!G$20:I$68,3,TRUE)</f>
        <v>120900</v>
      </c>
      <c r="H56" s="92">
        <f>ROUND(D56*'111級距'!$P$6*0.7*A56/30,0)+ROUND(D56*'111級距'!$P$7*0.7*A56/30,0)</f>
        <v>3687</v>
      </c>
      <c r="I56" s="73">
        <f>ROUND(G56*'111級距'!$P$9*0.6*'111級距'!$P$10,0)</f>
        <v>5926</v>
      </c>
      <c r="J56" s="73">
        <f>ROUND(F56*'111級距'!$P$2*A56/30,0)</f>
        <v>7254</v>
      </c>
      <c r="K56" s="207">
        <f>ROUND(E56*'111級距'!$P$4*A56/30,0)</f>
        <v>73</v>
      </c>
      <c r="L56" s="97">
        <f>ROUND(D56*'111級距'!$P$6*0.2*A56/30,0)+ROUND(D56*'111級距'!$P$7*0.2*A56/30,0)</f>
        <v>1054</v>
      </c>
      <c r="M56" s="98">
        <f>ROUND(G56*'111級距'!$P$9*0.3,0)</f>
        <v>1875</v>
      </c>
    </row>
    <row r="57" spans="1:13" ht="16.5">
      <c r="A57" s="75">
        <v>30</v>
      </c>
      <c r="B57" s="78">
        <f t="shared" si="0"/>
        <v>120901</v>
      </c>
      <c r="C57" s="79">
        <v>126300</v>
      </c>
      <c r="D57" s="85">
        <f>VLOOKUP(C57,'111級距'!A$10:C$36,3,TRUE)</f>
        <v>45800</v>
      </c>
      <c r="E57" s="204">
        <f>VLOOKUP(C57,'111級距'!J$23:L$46,3,TRUE)</f>
        <v>72800</v>
      </c>
      <c r="F57" s="72">
        <f>VLOOKUP(C57,'111級距'!D$3:F$63,3,TRUE)</f>
        <v>126300</v>
      </c>
      <c r="G57" s="86">
        <f>VLOOKUP(C57,'111級距'!G$20:I$68,3,TRUE)</f>
        <v>126300</v>
      </c>
      <c r="H57" s="92">
        <f>ROUND(D57*'111級距'!$P$6*0.7*A57/30,0)+ROUND(D57*'111級距'!$P$7*0.7*A57/30,0)</f>
        <v>3687</v>
      </c>
      <c r="I57" s="73">
        <f>ROUND(G57*'111級距'!$P$9*0.6*'111級距'!$P$10,0)</f>
        <v>6190</v>
      </c>
      <c r="J57" s="73">
        <f>ROUND(F57*'111級距'!$P$2*A57/30,0)</f>
        <v>7578</v>
      </c>
      <c r="K57" s="207">
        <f>ROUND(E57*'111級距'!$P$4*A57/30,0)</f>
        <v>73</v>
      </c>
      <c r="L57" s="97">
        <f>ROUND(D57*'111級距'!$P$6*0.2*A57/30,0)+ROUND(D57*'111級距'!$P$7*0.2*A57/30,0)</f>
        <v>1054</v>
      </c>
      <c r="M57" s="98">
        <f>ROUND(G57*'111級距'!$P$9*0.3,0)</f>
        <v>1959</v>
      </c>
    </row>
    <row r="58" spans="1:13" ht="16.5">
      <c r="A58" s="75">
        <v>30</v>
      </c>
      <c r="B58" s="78">
        <f t="shared" si="0"/>
        <v>126301</v>
      </c>
      <c r="C58" s="79">
        <v>131700</v>
      </c>
      <c r="D58" s="85">
        <f>VLOOKUP(C58,'111級距'!A$10:C$36,3,TRUE)</f>
        <v>45800</v>
      </c>
      <c r="E58" s="204">
        <f>VLOOKUP(C58,'111級距'!J$23:L$46,3,TRUE)</f>
        <v>72800</v>
      </c>
      <c r="F58" s="72">
        <f>VLOOKUP(C58,'111級距'!D$3:F$63,3,TRUE)</f>
        <v>131700</v>
      </c>
      <c r="G58" s="86">
        <f>VLOOKUP(C58,'111級距'!G$20:I$68,3,TRUE)</f>
        <v>131700</v>
      </c>
      <c r="H58" s="92">
        <f>ROUND(D58*'111級距'!$P$6*0.7*A58/30,0)+ROUND(D58*'111級距'!$P$7*0.7*A58/30,0)</f>
        <v>3687</v>
      </c>
      <c r="I58" s="73">
        <f>ROUND(G58*'111級距'!$P$9*0.6*'111級距'!$P$10,0)</f>
        <v>6455</v>
      </c>
      <c r="J58" s="73">
        <f>ROUND(F58*'111級距'!$P$2*A58/30,0)</f>
        <v>7902</v>
      </c>
      <c r="K58" s="207">
        <f>ROUND(E58*'111級距'!$P$4*A58/30,0)</f>
        <v>73</v>
      </c>
      <c r="L58" s="97">
        <f>ROUND(D58*'111級距'!$P$6*0.2*A58/30,0)+ROUND(D58*'111級距'!$P$7*0.2*A58/30,0)</f>
        <v>1054</v>
      </c>
      <c r="M58" s="98">
        <f>ROUND(G58*'111級距'!$P$9*0.3,0)</f>
        <v>2043</v>
      </c>
    </row>
    <row r="59" spans="1:13" ht="16.5">
      <c r="A59" s="75">
        <v>30</v>
      </c>
      <c r="B59" s="78">
        <f t="shared" si="0"/>
        <v>131701</v>
      </c>
      <c r="C59" s="79">
        <v>137100</v>
      </c>
      <c r="D59" s="85">
        <f>VLOOKUP(C59,'111級距'!A$10:C$36,3,TRUE)</f>
        <v>45800</v>
      </c>
      <c r="E59" s="204">
        <f>VLOOKUP(C59,'111級距'!J$23:L$46,3,TRUE)</f>
        <v>72800</v>
      </c>
      <c r="F59" s="72">
        <f>VLOOKUP(C59,'111級距'!D$3:F$63,3,TRUE)</f>
        <v>137100</v>
      </c>
      <c r="G59" s="86">
        <f>VLOOKUP(C59,'111級距'!G$20:I$68,3,TRUE)</f>
        <v>137100</v>
      </c>
      <c r="H59" s="92">
        <f>ROUND(D59*'111級距'!$P$6*0.7*A59/30,0)+ROUND(D59*'111級距'!$P$7*0.7*A59/30,0)</f>
        <v>3687</v>
      </c>
      <c r="I59" s="73">
        <f>ROUND(G59*'111級距'!$P$9*0.6*'111級距'!$P$10,0)</f>
        <v>6719</v>
      </c>
      <c r="J59" s="73">
        <f>ROUND(F59*'111級距'!$P$2*A59/30,0)</f>
        <v>8226</v>
      </c>
      <c r="K59" s="207">
        <f>ROUND(E59*'111級距'!$P$4*A59/30,0)</f>
        <v>73</v>
      </c>
      <c r="L59" s="97">
        <f>ROUND(D59*'111級距'!$P$6*0.2*A59/30,0)+ROUND(D59*'111級距'!$P$7*0.2*A59/30,0)</f>
        <v>1054</v>
      </c>
      <c r="M59" s="98">
        <f>ROUND(G59*'111級距'!$P$9*0.3,0)</f>
        <v>2126</v>
      </c>
    </row>
    <row r="60" spans="1:13" ht="16.5">
      <c r="A60" s="75">
        <v>30</v>
      </c>
      <c r="B60" s="78">
        <f t="shared" si="0"/>
        <v>137101</v>
      </c>
      <c r="C60" s="79">
        <v>142500</v>
      </c>
      <c r="D60" s="85">
        <f>VLOOKUP(C60,'111級距'!A$10:C$36,3,TRUE)</f>
        <v>45800</v>
      </c>
      <c r="E60" s="204">
        <f>VLOOKUP(C60,'111級距'!J$23:L$46,3,TRUE)</f>
        <v>72800</v>
      </c>
      <c r="F60" s="72">
        <f>VLOOKUP(C60,'111級距'!D$3:F$63,3,TRUE)</f>
        <v>142500</v>
      </c>
      <c r="G60" s="86">
        <f>VLOOKUP(C60,'111級距'!G$20:I$68,3,TRUE)</f>
        <v>142500</v>
      </c>
      <c r="H60" s="92">
        <f>ROUND(D60*'111級距'!$P$6*0.7*A60/30,0)+ROUND(D60*'111級距'!$P$7*0.7*A60/30,0)</f>
        <v>3687</v>
      </c>
      <c r="I60" s="73">
        <f>ROUND(G60*'111級距'!$P$9*0.6*'111級距'!$P$10,0)</f>
        <v>6984</v>
      </c>
      <c r="J60" s="73">
        <f>ROUND(F60*'111級距'!$P$2*A60/30,0)</f>
        <v>8550</v>
      </c>
      <c r="K60" s="207">
        <f>ROUND(E60*'111級距'!$P$4*A60/30,0)</f>
        <v>73</v>
      </c>
      <c r="L60" s="97">
        <f>ROUND(D60*'111級距'!$P$6*0.2*A60/30,0)+ROUND(D60*'111級距'!$P$7*0.2*A60/30,0)</f>
        <v>1054</v>
      </c>
      <c r="M60" s="98">
        <f>ROUND(G60*'111級距'!$P$9*0.3,0)</f>
        <v>2210</v>
      </c>
    </row>
    <row r="61" spans="1:13" ht="16.5">
      <c r="A61" s="75">
        <v>30</v>
      </c>
      <c r="B61" s="78">
        <f t="shared" si="0"/>
        <v>142501</v>
      </c>
      <c r="C61" s="79">
        <v>147900</v>
      </c>
      <c r="D61" s="85">
        <f>VLOOKUP(C61,'111級距'!A$10:C$36,3,TRUE)</f>
        <v>45800</v>
      </c>
      <c r="E61" s="204">
        <f>VLOOKUP(C61,'111級距'!J$23:L$46,3,TRUE)</f>
        <v>72800</v>
      </c>
      <c r="F61" s="72">
        <f>VLOOKUP(C61,'111級距'!D$3:F$63,3,TRUE)</f>
        <v>147900</v>
      </c>
      <c r="G61" s="86">
        <f>VLOOKUP(C61,'111級距'!G$20:I$68,3,TRUE)</f>
        <v>147900</v>
      </c>
      <c r="H61" s="92">
        <f>ROUND(D61*'111級距'!$P$6*0.7*A61/30,0)+ROUND(D61*'111級距'!$P$7*0.7*A61/30,0)</f>
        <v>3687</v>
      </c>
      <c r="I61" s="73">
        <f>ROUND(G61*'111級距'!$P$9*0.6*'111級距'!$P$10,0)</f>
        <v>7249</v>
      </c>
      <c r="J61" s="73">
        <f>ROUND(F61*'111級距'!$P$2*A61/30,0)</f>
        <v>8874</v>
      </c>
      <c r="K61" s="207">
        <f>ROUND(E61*'111級距'!$P$4*A61/30,0)</f>
        <v>73</v>
      </c>
      <c r="L61" s="97">
        <f>ROUND(D61*'111級距'!$P$6*0.2*A61/30,0)+ROUND(D61*'111級距'!$P$7*0.2*A61/30,0)</f>
        <v>1054</v>
      </c>
      <c r="M61" s="98">
        <f>ROUND(G61*'111級距'!$P$9*0.3,0)</f>
        <v>2294</v>
      </c>
    </row>
    <row r="62" spans="1:13" ht="16.5">
      <c r="A62" s="75">
        <v>30</v>
      </c>
      <c r="B62" s="78">
        <f t="shared" si="0"/>
        <v>147901</v>
      </c>
      <c r="C62" s="79">
        <v>150000</v>
      </c>
      <c r="D62" s="85">
        <f>VLOOKUP(C62,'111級距'!A$10:C$36,3,TRUE)</f>
        <v>45800</v>
      </c>
      <c r="E62" s="204">
        <f>VLOOKUP(C62,'111級距'!J$23:L$46,3,TRUE)</f>
        <v>72800</v>
      </c>
      <c r="F62" s="72">
        <f>VLOOKUP(C62,'111級距'!D$3:F$63,3,TRUE)</f>
        <v>150000</v>
      </c>
      <c r="G62" s="86">
        <f>VLOOKUP(C62,'111級距'!G$20:I$68,3,TRUE)</f>
        <v>150000</v>
      </c>
      <c r="H62" s="92">
        <f>ROUND(D62*'111級距'!$P$6*0.7*A62/30,0)+ROUND(D62*'111級距'!$P$7*0.7*A62/30,0)</f>
        <v>3687</v>
      </c>
      <c r="I62" s="73">
        <f>ROUND(G62*'111級距'!$P$9*0.6*'111級距'!$P$10,0)</f>
        <v>7352</v>
      </c>
      <c r="J62" s="73">
        <f>ROUND(F62*'111級距'!$P$2*A62/30,0)</f>
        <v>9000</v>
      </c>
      <c r="K62" s="207">
        <f>ROUND(E62*'111級距'!$P$4*A62/30,0)</f>
        <v>73</v>
      </c>
      <c r="L62" s="97">
        <f>ROUND(D62*'111級距'!$P$6*0.2*A62/30,0)+ROUND(D62*'111級距'!$P$7*0.2*A62/30,0)</f>
        <v>1054</v>
      </c>
      <c r="M62" s="98">
        <f>ROUND(G62*'111級距'!$P$9*0.3,0)</f>
        <v>2327</v>
      </c>
    </row>
    <row r="63" spans="1:13" ht="16.5">
      <c r="A63" s="75">
        <v>30</v>
      </c>
      <c r="B63" s="78">
        <f t="shared" si="0"/>
        <v>150001</v>
      </c>
      <c r="C63" s="79">
        <v>156400</v>
      </c>
      <c r="D63" s="85">
        <f>VLOOKUP(C63,'111級距'!A$10:C$36,3,TRUE)</f>
        <v>45800</v>
      </c>
      <c r="E63" s="204">
        <f>VLOOKUP(C63,'111級距'!J$23:L$46,3,TRUE)</f>
        <v>72800</v>
      </c>
      <c r="F63" s="72">
        <f>VLOOKUP(C63,'111級距'!D$3:F$63,3,TRUE)</f>
        <v>150000</v>
      </c>
      <c r="G63" s="86">
        <f>VLOOKUP(C63,'111級距'!G$20:I$68,3,TRUE)</f>
        <v>156400</v>
      </c>
      <c r="H63" s="92">
        <f>ROUND(D63*'111級距'!$P$6*0.7*A63/30,0)+ROUND(D63*'111級距'!$P$7*0.7*A63/30,0)</f>
        <v>3687</v>
      </c>
      <c r="I63" s="73">
        <f>ROUND(G63*'111級距'!$P$9*0.6*'111級距'!$P$10,0)</f>
        <v>7665</v>
      </c>
      <c r="J63" s="73">
        <f>ROUND(F63*'111級距'!$P$2*A63/30,0)</f>
        <v>9000</v>
      </c>
      <c r="K63" s="207">
        <f>ROUND(E63*'111級距'!$P$4*A63/30,0)</f>
        <v>73</v>
      </c>
      <c r="L63" s="97">
        <f>ROUND(D63*'111級距'!$P$6*0.2*A63/30,0)+ROUND(D63*'111級距'!$P$7*0.2*A63/30,0)</f>
        <v>1054</v>
      </c>
      <c r="M63" s="98">
        <f>ROUND(G63*'111級距'!$P$9*0.3,0)</f>
        <v>2426</v>
      </c>
    </row>
    <row r="64" spans="1:13" ht="16.5">
      <c r="A64" s="75">
        <v>30</v>
      </c>
      <c r="B64" s="78">
        <f t="shared" si="0"/>
        <v>156401</v>
      </c>
      <c r="C64" s="79">
        <v>162800</v>
      </c>
      <c r="D64" s="85">
        <f>VLOOKUP(C64,'111級距'!A$10:C$36,3,TRUE)</f>
        <v>45800</v>
      </c>
      <c r="E64" s="204">
        <f>VLOOKUP(C64,'111級距'!J$23:L$46,3,TRUE)</f>
        <v>72800</v>
      </c>
      <c r="F64" s="72">
        <f>VLOOKUP(C64,'111級距'!D$3:F$63,3,TRUE)</f>
        <v>150000</v>
      </c>
      <c r="G64" s="86">
        <f>VLOOKUP(C64,'111級距'!G$20:I$68,3,TRUE)</f>
        <v>162800</v>
      </c>
      <c r="H64" s="92">
        <f>ROUND(D64*'111級距'!$P$6*0.7*A64/30,0)+ROUND(D64*'111級距'!$P$7*0.7*A64/30,0)</f>
        <v>3687</v>
      </c>
      <c r="I64" s="73">
        <f>ROUND(G64*'111級距'!$P$9*0.6*'111級距'!$P$10,0)</f>
        <v>7979</v>
      </c>
      <c r="J64" s="73">
        <f>ROUND(F64*'111級距'!$P$2*A64/30,0)</f>
        <v>9000</v>
      </c>
      <c r="K64" s="207">
        <f>ROUND(E64*'111級距'!$P$4*A64/30,0)</f>
        <v>73</v>
      </c>
      <c r="L64" s="97">
        <f>ROUND(D64*'111級距'!$P$6*0.2*A64/30,0)+ROUND(D64*'111級距'!$P$7*0.2*A64/30,0)</f>
        <v>1054</v>
      </c>
      <c r="M64" s="98">
        <f>ROUND(G64*'111級距'!$P$9*0.3,0)</f>
        <v>2525</v>
      </c>
    </row>
    <row r="65" spans="1:13" ht="16.5">
      <c r="A65" s="75">
        <v>30</v>
      </c>
      <c r="B65" s="78">
        <f t="shared" si="0"/>
        <v>162801</v>
      </c>
      <c r="C65" s="79">
        <v>169200</v>
      </c>
      <c r="D65" s="85">
        <f>VLOOKUP(C65,'111級距'!A$10:C$36,3,TRUE)</f>
        <v>45800</v>
      </c>
      <c r="E65" s="204">
        <f>VLOOKUP(C65,'111級距'!J$23:L$46,3,TRUE)</f>
        <v>72800</v>
      </c>
      <c r="F65" s="72">
        <f>VLOOKUP(C65,'111級距'!D$3:F$63,3,TRUE)</f>
        <v>150000</v>
      </c>
      <c r="G65" s="86">
        <f>VLOOKUP(C65,'111級距'!G$20:I$68,3,TRUE)</f>
        <v>169200</v>
      </c>
      <c r="H65" s="92">
        <f>ROUND(D65*'111級距'!$P$6*0.7*A65/30,0)+ROUND(D65*'111級距'!$P$7*0.7*A65/30,0)</f>
        <v>3687</v>
      </c>
      <c r="I65" s="73">
        <f>ROUND(G65*'111級距'!$P$9*0.6*'111級距'!$P$10,0)</f>
        <v>8293</v>
      </c>
      <c r="J65" s="73">
        <f>ROUND(F65*'111級距'!$P$2*A65/30,0)</f>
        <v>9000</v>
      </c>
      <c r="K65" s="207">
        <f>ROUND(E65*'111級距'!$P$4*A65/30,0)</f>
        <v>73</v>
      </c>
      <c r="L65" s="97">
        <f>ROUND(D65*'111級距'!$P$6*0.2*A65/30,0)+ROUND(D65*'111級距'!$P$7*0.2*A65/30,0)</f>
        <v>1054</v>
      </c>
      <c r="M65" s="98">
        <f>ROUND(G65*'111級距'!$P$9*0.3,0)</f>
        <v>2624</v>
      </c>
    </row>
    <row r="66" spans="1:13" ht="16.5">
      <c r="A66" s="75">
        <v>30</v>
      </c>
      <c r="B66" s="78">
        <f t="shared" si="0"/>
        <v>169201</v>
      </c>
      <c r="C66" s="79">
        <v>175600</v>
      </c>
      <c r="D66" s="85">
        <f>VLOOKUP(C66,'111級距'!A$10:C$36,3,TRUE)</f>
        <v>45800</v>
      </c>
      <c r="E66" s="204">
        <f>VLOOKUP(C66,'111級距'!J$23:L$46,3,TRUE)</f>
        <v>72800</v>
      </c>
      <c r="F66" s="72">
        <f>VLOOKUP(C66,'111級距'!D$3:F$63,3,TRUE)</f>
        <v>150000</v>
      </c>
      <c r="G66" s="86">
        <f>VLOOKUP(C66,'111級距'!G$20:I$68,3,TRUE)</f>
        <v>175600</v>
      </c>
      <c r="H66" s="92">
        <f>ROUND(D66*'111級距'!$P$6*0.7*A66/30,0)+ROUND(D66*'111級距'!$P$7*0.7*A66/30,0)</f>
        <v>3687</v>
      </c>
      <c r="I66" s="73">
        <f>ROUND(G66*'111級距'!$P$9*0.6*'111級距'!$P$10,0)</f>
        <v>8606</v>
      </c>
      <c r="J66" s="73">
        <f>ROUND(F66*'111級距'!$P$2*A66/30,0)</f>
        <v>9000</v>
      </c>
      <c r="K66" s="207">
        <f>ROUND(E66*'111級距'!$P$4*A66/30,0)</f>
        <v>73</v>
      </c>
      <c r="L66" s="97">
        <f>ROUND(D66*'111級距'!$P$6*0.2*A66/30,0)+ROUND(D66*'111級距'!$P$7*0.2*A66/30,0)</f>
        <v>1054</v>
      </c>
      <c r="M66" s="98">
        <f>ROUND(G66*'111級距'!$P$9*0.3,0)</f>
        <v>2724</v>
      </c>
    </row>
    <row r="67" spans="1:13" ht="17.25" thickBot="1">
      <c r="A67" s="75">
        <v>30</v>
      </c>
      <c r="B67" s="80">
        <f t="shared" si="0"/>
        <v>175601</v>
      </c>
      <c r="C67" s="81">
        <v>182000</v>
      </c>
      <c r="D67" s="87">
        <f>VLOOKUP(C67,'111級距'!A$10:C$36,3,TRUE)</f>
        <v>45800</v>
      </c>
      <c r="E67" s="205">
        <f>VLOOKUP(C67,'111級距'!J$23:L$46,3,TRUE)</f>
        <v>72800</v>
      </c>
      <c r="F67" s="88">
        <f>VLOOKUP(C67,'111級距'!D$3:F$63,3,TRUE)</f>
        <v>150000</v>
      </c>
      <c r="G67" s="89">
        <f>VLOOKUP(C67,'111級距'!G$20:I$68,3,TRUE)</f>
        <v>182000</v>
      </c>
      <c r="H67" s="93">
        <f>ROUND(D67*'111級距'!$P$6*0.7*A67/30,0)+ROUND(D67*'111級距'!$P$7*0.7*A67/30,0)</f>
        <v>3687</v>
      </c>
      <c r="I67" s="94">
        <f>ROUND(G67*'111級距'!$P$9*0.6*'111級距'!$P$10,0)</f>
        <v>8920</v>
      </c>
      <c r="J67" s="94">
        <f>ROUND(F67*'111級距'!$P$2*A67/30,0)</f>
        <v>9000</v>
      </c>
      <c r="K67" s="208">
        <f>ROUND(E67*'111級距'!$P$4*A67/30,0)</f>
        <v>73</v>
      </c>
      <c r="L67" s="99">
        <f>ROUND(D67*'111級距'!$P$6*0.2*A67/30,0)+ROUND(D67*'111級距'!$P$7*0.2*A67/30,0)</f>
        <v>1054</v>
      </c>
      <c r="M67" s="100">
        <f>ROUND(G67*'111級距'!$P$9*0.3,0)</f>
        <v>2823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  <headerFooter>
    <oddHeader>&amp;C專兼職人員全月勞健保對照表
(非全月在職含日保型兼任助理不適用)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74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8.875" style="114" customWidth="1"/>
    <col min="2" max="28" width="6.125" style="114" customWidth="1"/>
    <col min="29" max="29" width="6.375" style="114" bestFit="1" customWidth="1"/>
    <col min="30" max="30" width="3.25390625" style="114" customWidth="1"/>
    <col min="31" max="31" width="12.00390625" style="114" bestFit="1" customWidth="1"/>
    <col min="32" max="16384" width="9.00390625" style="114" customWidth="1"/>
  </cols>
  <sheetData>
    <row r="1" spans="1:32" s="110" customFormat="1" ht="20.25" customHeight="1">
      <c r="A1" s="263" t="s">
        <v>126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E1" s="111" t="s">
        <v>84</v>
      </c>
      <c r="AF1" s="112">
        <v>0.105</v>
      </c>
    </row>
    <row r="2" spans="1:32" s="113" customFormat="1" ht="19.5" customHeight="1" thickBot="1">
      <c r="A2" s="264" t="s">
        <v>127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E2" s="111" t="s">
        <v>85</v>
      </c>
      <c r="AF2" s="112">
        <v>0.01</v>
      </c>
    </row>
    <row r="3" spans="1:29" ht="12" customHeight="1">
      <c r="A3" s="265"/>
      <c r="B3" s="260" t="s">
        <v>86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2"/>
      <c r="AB3" s="268" t="s">
        <v>87</v>
      </c>
      <c r="AC3" s="269"/>
    </row>
    <row r="4" spans="1:29" ht="12" customHeight="1">
      <c r="A4" s="266"/>
      <c r="B4" s="270">
        <v>11100</v>
      </c>
      <c r="C4" s="270"/>
      <c r="D4" s="270">
        <v>12540</v>
      </c>
      <c r="E4" s="270"/>
      <c r="F4" s="270">
        <v>13500</v>
      </c>
      <c r="G4" s="270"/>
      <c r="H4" s="270">
        <v>15840</v>
      </c>
      <c r="I4" s="270"/>
      <c r="J4" s="271">
        <v>16500</v>
      </c>
      <c r="K4" s="272"/>
      <c r="L4" s="270">
        <v>17280</v>
      </c>
      <c r="M4" s="270"/>
      <c r="N4" s="270">
        <v>17880</v>
      </c>
      <c r="O4" s="270"/>
      <c r="P4" s="273">
        <v>19047</v>
      </c>
      <c r="Q4" s="273"/>
      <c r="R4" s="273">
        <v>20008</v>
      </c>
      <c r="S4" s="273"/>
      <c r="T4" s="270">
        <v>21009</v>
      </c>
      <c r="U4" s="270"/>
      <c r="V4" s="273">
        <v>22000</v>
      </c>
      <c r="W4" s="273"/>
      <c r="X4" s="270">
        <v>23100</v>
      </c>
      <c r="Y4" s="270"/>
      <c r="Z4" s="271">
        <v>24000</v>
      </c>
      <c r="AA4" s="272"/>
      <c r="AB4" s="271">
        <v>25250</v>
      </c>
      <c r="AC4" s="274"/>
    </row>
    <row r="5" spans="1:29" ht="12" customHeight="1">
      <c r="A5" s="267"/>
      <c r="B5" s="115" t="s">
        <v>89</v>
      </c>
      <c r="C5" s="115" t="s">
        <v>90</v>
      </c>
      <c r="D5" s="115" t="s">
        <v>89</v>
      </c>
      <c r="E5" s="115" t="s">
        <v>90</v>
      </c>
      <c r="F5" s="115" t="s">
        <v>89</v>
      </c>
      <c r="G5" s="115" t="s">
        <v>90</v>
      </c>
      <c r="H5" s="115" t="s">
        <v>89</v>
      </c>
      <c r="I5" s="115" t="s">
        <v>90</v>
      </c>
      <c r="J5" s="115" t="s">
        <v>89</v>
      </c>
      <c r="K5" s="115" t="s">
        <v>90</v>
      </c>
      <c r="L5" s="115" t="s">
        <v>89</v>
      </c>
      <c r="M5" s="115" t="s">
        <v>90</v>
      </c>
      <c r="N5" s="115" t="s">
        <v>89</v>
      </c>
      <c r="O5" s="115" t="s">
        <v>90</v>
      </c>
      <c r="P5" s="115" t="s">
        <v>89</v>
      </c>
      <c r="Q5" s="115" t="s">
        <v>90</v>
      </c>
      <c r="R5" s="115" t="s">
        <v>89</v>
      </c>
      <c r="S5" s="115" t="s">
        <v>90</v>
      </c>
      <c r="T5" s="115" t="s">
        <v>89</v>
      </c>
      <c r="U5" s="115" t="s">
        <v>90</v>
      </c>
      <c r="V5" s="115" t="s">
        <v>89</v>
      </c>
      <c r="W5" s="115" t="s">
        <v>90</v>
      </c>
      <c r="X5" s="115" t="s">
        <v>89</v>
      </c>
      <c r="Y5" s="115" t="s">
        <v>90</v>
      </c>
      <c r="Z5" s="115" t="s">
        <v>89</v>
      </c>
      <c r="AA5" s="115" t="s">
        <v>90</v>
      </c>
      <c r="AB5" s="116" t="s">
        <v>89</v>
      </c>
      <c r="AC5" s="117" t="s">
        <v>90</v>
      </c>
    </row>
    <row r="6" spans="1:29" s="122" customFormat="1" ht="10.5" customHeight="1">
      <c r="A6" s="118">
        <v>1</v>
      </c>
      <c r="B6" s="119">
        <f aca="true" t="shared" si="0" ref="B6:B35">ROUND($B$4*$A6/30*$AF$1*20/100,0)+ROUND($B$4*$A6/30*$AF$2*20/100,0)</f>
        <v>9</v>
      </c>
      <c r="C6" s="119">
        <f aca="true" t="shared" si="1" ref="C6:C35">ROUND($B$4*$A6/30*$AF$1*70/100,0)+ROUND($B$4*$A6/30*$AF$2*70/100,0)</f>
        <v>30</v>
      </c>
      <c r="D6" s="119">
        <f aca="true" t="shared" si="2" ref="D6:D35">ROUND($D$4*$A6/30*$AF$1*20/100,0)+ROUND($D$4*$A6/30*$AF$2*20/100,0)</f>
        <v>10</v>
      </c>
      <c r="E6" s="119">
        <f aca="true" t="shared" si="3" ref="E6:E35">ROUND($D$4*$A6/30*$AF$1*70/100,0)+ROUND($D$4*$A6/30*$AF$2*70/100,0)</f>
        <v>34</v>
      </c>
      <c r="F6" s="119">
        <f aca="true" t="shared" si="4" ref="F6:F35">ROUND($F$4*$A6/30*$AF$1*20/100,0)+ROUND($F$4*$A6/30*$AF$2*20/100,0)</f>
        <v>10</v>
      </c>
      <c r="G6" s="119">
        <f aca="true" t="shared" si="5" ref="G6:G35">ROUND($F$4*$A6/30*$AF$1*70/100,0)+ROUND($F$4*$A6/30*$AF$2*70/100,0)</f>
        <v>36</v>
      </c>
      <c r="H6" s="119">
        <f aca="true" t="shared" si="6" ref="H6:H35">ROUND($H$4*$A6/30*$AF$1*20/100,0)+ROUND($H$4*$A6/30*$AF$2*20/100,0)</f>
        <v>12</v>
      </c>
      <c r="I6" s="119">
        <f aca="true" t="shared" si="7" ref="I6:I35">ROUND($H$4*$A6/30*$AF$1*70/100,0)+ROUND($H$4*$A6/30*$AF$2*70/100,0)</f>
        <v>43</v>
      </c>
      <c r="J6" s="119">
        <f aca="true" t="shared" si="8" ref="J6:J35">ROUND($J$4*$A6/30*$AF$1*20/100,0)+ROUND($J$4*$A6/30*$AF$2*20/100,0)</f>
        <v>13</v>
      </c>
      <c r="K6" s="119">
        <f aca="true" t="shared" si="9" ref="K6:K35">ROUND($J$4*$A6/30*$AF$1*70/100,0)+ROUND($J$4*$A6/30*$AF$2*70/100,0)</f>
        <v>44</v>
      </c>
      <c r="L6" s="119">
        <f aca="true" t="shared" si="10" ref="L6:L35">ROUND($L$4*$A6/30*$AF$1*20/100,0)+ROUND($L$4*$A6/30*$AF$2*20/100,0)</f>
        <v>13</v>
      </c>
      <c r="M6" s="119">
        <f aca="true" t="shared" si="11" ref="M6:M35">ROUND($L$4*$A6/30*$AF$1*70/100,0)+ROUND($L$4*$A6/30*$AF$2*70/100,0)</f>
        <v>46</v>
      </c>
      <c r="N6" s="119">
        <f aca="true" t="shared" si="12" ref="N6:N35">ROUND($N$4*$A6/30*$AF$1*20/100,0)+ROUND($N$4*$A6/30*$AF$2*20/100,0)</f>
        <v>14</v>
      </c>
      <c r="O6" s="119">
        <f aca="true" t="shared" si="13" ref="O6:O35">ROUND($N$4*$A6/30*$AF$1*70/100,0)+ROUND($N$4*$A6/30*$AF$2*70/100,0)</f>
        <v>48</v>
      </c>
      <c r="P6" s="119">
        <f aca="true" t="shared" si="14" ref="P6:P35">ROUND($P$4*$A6/30*$AF$1*20/100,0)+ROUND($P$4*$A6/30*$AF$2*20/100,0)</f>
        <v>14</v>
      </c>
      <c r="Q6" s="119">
        <f aca="true" t="shared" si="15" ref="Q6:Q35">ROUND($P$4*$A6/30*$AF$1*70/100,0)+ROUND($P$4*$A6/30*$AF$2*70/100,0)</f>
        <v>51</v>
      </c>
      <c r="R6" s="119">
        <f aca="true" t="shared" si="16" ref="R6:R35">ROUND($R$4*$A6/30*$AF$1*20/100,0)+ROUND($R$4*$A6/30*$AF$2*20/100,0)</f>
        <v>15</v>
      </c>
      <c r="S6" s="119">
        <f aca="true" t="shared" si="17" ref="S6:S35">ROUND($R$4*$A6/30*$AF$1*70/100,0)+ROUND($R$4*$A6/30*$AF$2*70/100,0)</f>
        <v>54</v>
      </c>
      <c r="T6" s="119">
        <f aca="true" t="shared" si="18" ref="T6:T35">ROUND($T$4*$A6/30*$AF$1*20/100,0)+ROUND($T$4*$A6/30*$AF$2*20/100,0)</f>
        <v>16</v>
      </c>
      <c r="U6" s="119">
        <f aca="true" t="shared" si="19" ref="U6:U35">ROUND($T$4*$A6/30*$AF$1*70/100,0)+ROUND($T$4*$A6/30*$AF$2*70/100,0)</f>
        <v>56</v>
      </c>
      <c r="V6" s="119">
        <f aca="true" t="shared" si="20" ref="V6:V35">ROUND($V$4*$A6/30*$AF$1*20/100,0)+ROUND($V$4*$A6/30*$AF$2*20/100,0)</f>
        <v>16</v>
      </c>
      <c r="W6" s="119">
        <f aca="true" t="shared" si="21" ref="W6:W35">ROUND($V$4*$A6/30*$AF$1*70/100,0)+ROUND($V$4*$A6/30*$AF$2*70/100,0)</f>
        <v>59</v>
      </c>
      <c r="X6" s="119">
        <f aca="true" t="shared" si="22" ref="X6:X35">ROUND($X$4*$A6/30*$AF$1*20/100,0)+ROUND($X$4*$A6/30*$AF$2*20/100,0)</f>
        <v>18</v>
      </c>
      <c r="Y6" s="119">
        <f aca="true" t="shared" si="23" ref="Y6:Y35">ROUND($X$4*$A6/30*$AF$1*70/100,0)+ROUND($X$4*$A6/30*$AF$2*70/100,0)</f>
        <v>62</v>
      </c>
      <c r="Z6" s="119">
        <f aca="true" t="shared" si="24" ref="Z6:Z35">ROUND($Z$4*$A6/30*$AF$1*20/100,0)+ROUND($Z$4*$A6/30*$AF$2*20/100,0)</f>
        <v>19</v>
      </c>
      <c r="AA6" s="119">
        <f aca="true" t="shared" si="25" ref="AA6:AA35">ROUND($Z$4*$A6/30*$AF$1*70/100,0)+ROUND($Z$4*$A6/30*$AF$2*70/100,0)</f>
        <v>65</v>
      </c>
      <c r="AB6" s="120">
        <f aca="true" t="shared" si="26" ref="AB6:AB35">ROUND($AB$4*$A6/30*$AF$1*20/100,0)+ROUND($AB$4*$A6/30*$AF$2*20/100,0)</f>
        <v>20</v>
      </c>
      <c r="AC6" s="121">
        <f aca="true" t="shared" si="27" ref="AC6:AC35">ROUND($AB$4*$A6/30*$AF$1*70/100,0)+ROUND($AB$4*$A6/30*$AF$2*70/100,0)</f>
        <v>68</v>
      </c>
    </row>
    <row r="7" spans="1:29" s="122" customFormat="1" ht="10.5" customHeight="1">
      <c r="A7" s="118">
        <v>2</v>
      </c>
      <c r="B7" s="119">
        <f t="shared" si="0"/>
        <v>17</v>
      </c>
      <c r="C7" s="119">
        <f t="shared" si="1"/>
        <v>59</v>
      </c>
      <c r="D7" s="119">
        <f t="shared" si="2"/>
        <v>20</v>
      </c>
      <c r="E7" s="119">
        <f t="shared" si="3"/>
        <v>67</v>
      </c>
      <c r="F7" s="119">
        <f t="shared" si="4"/>
        <v>21</v>
      </c>
      <c r="G7" s="119">
        <f t="shared" si="5"/>
        <v>72</v>
      </c>
      <c r="H7" s="119">
        <f t="shared" si="6"/>
        <v>24</v>
      </c>
      <c r="I7" s="119">
        <f t="shared" si="7"/>
        <v>85</v>
      </c>
      <c r="J7" s="119">
        <f t="shared" si="8"/>
        <v>25</v>
      </c>
      <c r="K7" s="119">
        <f t="shared" si="9"/>
        <v>89</v>
      </c>
      <c r="L7" s="119">
        <f t="shared" si="10"/>
        <v>26</v>
      </c>
      <c r="M7" s="119">
        <f t="shared" si="11"/>
        <v>93</v>
      </c>
      <c r="N7" s="119">
        <f t="shared" si="12"/>
        <v>27</v>
      </c>
      <c r="O7" s="119">
        <f t="shared" si="13"/>
        <v>96</v>
      </c>
      <c r="P7" s="119">
        <f t="shared" si="14"/>
        <v>30</v>
      </c>
      <c r="Q7" s="119">
        <f t="shared" si="15"/>
        <v>102</v>
      </c>
      <c r="R7" s="119">
        <f t="shared" si="16"/>
        <v>31</v>
      </c>
      <c r="S7" s="119">
        <f t="shared" si="17"/>
        <v>107</v>
      </c>
      <c r="T7" s="119">
        <f t="shared" si="18"/>
        <v>32</v>
      </c>
      <c r="U7" s="119">
        <f t="shared" si="19"/>
        <v>113</v>
      </c>
      <c r="V7" s="119">
        <f t="shared" si="20"/>
        <v>34</v>
      </c>
      <c r="W7" s="119">
        <f t="shared" si="21"/>
        <v>118</v>
      </c>
      <c r="X7" s="119">
        <f t="shared" si="22"/>
        <v>35</v>
      </c>
      <c r="Y7" s="119">
        <f t="shared" si="23"/>
        <v>124</v>
      </c>
      <c r="Z7" s="119">
        <f t="shared" si="24"/>
        <v>37</v>
      </c>
      <c r="AA7" s="119">
        <f t="shared" si="25"/>
        <v>129</v>
      </c>
      <c r="AB7" s="120">
        <f t="shared" si="26"/>
        <v>38</v>
      </c>
      <c r="AC7" s="121">
        <f t="shared" si="27"/>
        <v>136</v>
      </c>
    </row>
    <row r="8" spans="1:29" s="122" customFormat="1" ht="10.5" customHeight="1">
      <c r="A8" s="118">
        <v>3</v>
      </c>
      <c r="B8" s="119">
        <f t="shared" si="0"/>
        <v>25</v>
      </c>
      <c r="C8" s="119">
        <f t="shared" si="1"/>
        <v>90</v>
      </c>
      <c r="D8" s="119">
        <f t="shared" si="2"/>
        <v>29</v>
      </c>
      <c r="E8" s="119">
        <f t="shared" si="3"/>
        <v>101</v>
      </c>
      <c r="F8" s="119">
        <f t="shared" si="4"/>
        <v>31</v>
      </c>
      <c r="G8" s="119">
        <f t="shared" si="5"/>
        <v>108</v>
      </c>
      <c r="H8" s="119">
        <f t="shared" si="6"/>
        <v>36</v>
      </c>
      <c r="I8" s="119">
        <f t="shared" si="7"/>
        <v>127</v>
      </c>
      <c r="J8" s="119">
        <f t="shared" si="8"/>
        <v>38</v>
      </c>
      <c r="K8" s="119">
        <f t="shared" si="9"/>
        <v>133</v>
      </c>
      <c r="L8" s="119">
        <f t="shared" si="10"/>
        <v>39</v>
      </c>
      <c r="M8" s="119">
        <f t="shared" si="11"/>
        <v>139</v>
      </c>
      <c r="N8" s="119">
        <f t="shared" si="12"/>
        <v>42</v>
      </c>
      <c r="O8" s="119">
        <f t="shared" si="13"/>
        <v>144</v>
      </c>
      <c r="P8" s="119">
        <f t="shared" si="14"/>
        <v>44</v>
      </c>
      <c r="Q8" s="119">
        <f t="shared" si="15"/>
        <v>153</v>
      </c>
      <c r="R8" s="119">
        <f t="shared" si="16"/>
        <v>46</v>
      </c>
      <c r="S8" s="119">
        <f t="shared" si="17"/>
        <v>161</v>
      </c>
      <c r="T8" s="119">
        <f t="shared" si="18"/>
        <v>48</v>
      </c>
      <c r="U8" s="119">
        <f t="shared" si="19"/>
        <v>169</v>
      </c>
      <c r="V8" s="119">
        <f t="shared" si="20"/>
        <v>50</v>
      </c>
      <c r="W8" s="119">
        <f t="shared" si="21"/>
        <v>177</v>
      </c>
      <c r="X8" s="119">
        <f t="shared" si="22"/>
        <v>54</v>
      </c>
      <c r="Y8" s="119">
        <f t="shared" si="23"/>
        <v>186</v>
      </c>
      <c r="Z8" s="119">
        <f t="shared" si="24"/>
        <v>55</v>
      </c>
      <c r="AA8" s="119">
        <f t="shared" si="25"/>
        <v>193</v>
      </c>
      <c r="AB8" s="120">
        <f t="shared" si="26"/>
        <v>58</v>
      </c>
      <c r="AC8" s="121">
        <f t="shared" si="27"/>
        <v>204</v>
      </c>
    </row>
    <row r="9" spans="1:29" s="122" customFormat="1" ht="10.5" customHeight="1">
      <c r="A9" s="118">
        <v>4</v>
      </c>
      <c r="B9" s="119">
        <f t="shared" si="0"/>
        <v>34</v>
      </c>
      <c r="C9" s="119">
        <f t="shared" si="1"/>
        <v>119</v>
      </c>
      <c r="D9" s="119">
        <f t="shared" si="2"/>
        <v>38</v>
      </c>
      <c r="E9" s="119">
        <f t="shared" si="3"/>
        <v>135</v>
      </c>
      <c r="F9" s="119">
        <f t="shared" si="4"/>
        <v>42</v>
      </c>
      <c r="G9" s="119">
        <f t="shared" si="5"/>
        <v>145</v>
      </c>
      <c r="H9" s="119">
        <f t="shared" si="6"/>
        <v>48</v>
      </c>
      <c r="I9" s="119">
        <f t="shared" si="7"/>
        <v>170</v>
      </c>
      <c r="J9" s="119">
        <f t="shared" si="8"/>
        <v>50</v>
      </c>
      <c r="K9" s="119">
        <f t="shared" si="9"/>
        <v>177</v>
      </c>
      <c r="L9" s="119">
        <f t="shared" si="10"/>
        <v>53</v>
      </c>
      <c r="M9" s="119">
        <f t="shared" si="11"/>
        <v>185</v>
      </c>
      <c r="N9" s="119">
        <f t="shared" si="12"/>
        <v>55</v>
      </c>
      <c r="O9" s="119">
        <f t="shared" si="13"/>
        <v>192</v>
      </c>
      <c r="P9" s="119">
        <f t="shared" si="14"/>
        <v>58</v>
      </c>
      <c r="Q9" s="119">
        <f t="shared" si="15"/>
        <v>205</v>
      </c>
      <c r="R9" s="119">
        <f t="shared" si="16"/>
        <v>61</v>
      </c>
      <c r="S9" s="119">
        <f t="shared" si="17"/>
        <v>215</v>
      </c>
      <c r="T9" s="119">
        <f t="shared" si="18"/>
        <v>65</v>
      </c>
      <c r="U9" s="119">
        <f t="shared" si="19"/>
        <v>226</v>
      </c>
      <c r="V9" s="119">
        <f t="shared" si="20"/>
        <v>68</v>
      </c>
      <c r="W9" s="119">
        <f t="shared" si="21"/>
        <v>237</v>
      </c>
      <c r="X9" s="119">
        <f t="shared" si="22"/>
        <v>71</v>
      </c>
      <c r="Y9" s="119">
        <f t="shared" si="23"/>
        <v>248</v>
      </c>
      <c r="Z9" s="119">
        <f t="shared" si="24"/>
        <v>73</v>
      </c>
      <c r="AA9" s="119">
        <f t="shared" si="25"/>
        <v>257</v>
      </c>
      <c r="AB9" s="120">
        <f t="shared" si="26"/>
        <v>78</v>
      </c>
      <c r="AC9" s="121">
        <f t="shared" si="27"/>
        <v>271</v>
      </c>
    </row>
    <row r="10" spans="1:29" s="122" customFormat="1" ht="10.5" customHeight="1">
      <c r="A10" s="118">
        <v>5</v>
      </c>
      <c r="B10" s="119">
        <f t="shared" si="0"/>
        <v>43</v>
      </c>
      <c r="C10" s="119">
        <f t="shared" si="1"/>
        <v>149</v>
      </c>
      <c r="D10" s="119">
        <f t="shared" si="2"/>
        <v>48</v>
      </c>
      <c r="E10" s="119">
        <f t="shared" si="3"/>
        <v>169</v>
      </c>
      <c r="F10" s="119">
        <f t="shared" si="4"/>
        <v>52</v>
      </c>
      <c r="G10" s="119">
        <f t="shared" si="5"/>
        <v>181</v>
      </c>
      <c r="H10" s="119">
        <f t="shared" si="6"/>
        <v>60</v>
      </c>
      <c r="I10" s="119">
        <f t="shared" si="7"/>
        <v>212</v>
      </c>
      <c r="J10" s="119">
        <f t="shared" si="8"/>
        <v>64</v>
      </c>
      <c r="K10" s="119">
        <f t="shared" si="9"/>
        <v>221</v>
      </c>
      <c r="L10" s="119">
        <f t="shared" si="10"/>
        <v>66</v>
      </c>
      <c r="M10" s="119">
        <f t="shared" si="11"/>
        <v>232</v>
      </c>
      <c r="N10" s="119">
        <f t="shared" si="12"/>
        <v>69</v>
      </c>
      <c r="O10" s="119">
        <f t="shared" si="13"/>
        <v>240</v>
      </c>
      <c r="P10" s="119">
        <f t="shared" si="14"/>
        <v>73</v>
      </c>
      <c r="Q10" s="119">
        <f t="shared" si="15"/>
        <v>255</v>
      </c>
      <c r="R10" s="119">
        <f t="shared" si="16"/>
        <v>77</v>
      </c>
      <c r="S10" s="119">
        <f t="shared" si="17"/>
        <v>268</v>
      </c>
      <c r="T10" s="119">
        <f t="shared" si="18"/>
        <v>81</v>
      </c>
      <c r="U10" s="119">
        <f t="shared" si="19"/>
        <v>282</v>
      </c>
      <c r="V10" s="119">
        <f t="shared" si="20"/>
        <v>84</v>
      </c>
      <c r="W10" s="119">
        <f t="shared" si="21"/>
        <v>296</v>
      </c>
      <c r="X10" s="119">
        <f t="shared" si="22"/>
        <v>89</v>
      </c>
      <c r="Y10" s="119">
        <f t="shared" si="23"/>
        <v>310</v>
      </c>
      <c r="Z10" s="119">
        <f t="shared" si="24"/>
        <v>92</v>
      </c>
      <c r="AA10" s="119">
        <f t="shared" si="25"/>
        <v>322</v>
      </c>
      <c r="AB10" s="120">
        <f t="shared" si="26"/>
        <v>96</v>
      </c>
      <c r="AC10" s="121">
        <f t="shared" si="27"/>
        <v>338</v>
      </c>
    </row>
    <row r="11" spans="1:29" s="122" customFormat="1" ht="10.5" customHeight="1">
      <c r="A11" s="118">
        <v>6</v>
      </c>
      <c r="B11" s="119">
        <f t="shared" si="0"/>
        <v>51</v>
      </c>
      <c r="C11" s="119">
        <f t="shared" si="1"/>
        <v>179</v>
      </c>
      <c r="D11" s="119">
        <f t="shared" si="2"/>
        <v>58</v>
      </c>
      <c r="E11" s="119">
        <f t="shared" si="3"/>
        <v>202</v>
      </c>
      <c r="F11" s="119">
        <f t="shared" si="4"/>
        <v>62</v>
      </c>
      <c r="G11" s="119">
        <f t="shared" si="5"/>
        <v>217</v>
      </c>
      <c r="H11" s="119">
        <f t="shared" si="6"/>
        <v>73</v>
      </c>
      <c r="I11" s="119">
        <f t="shared" si="7"/>
        <v>255</v>
      </c>
      <c r="J11" s="119">
        <f t="shared" si="8"/>
        <v>76</v>
      </c>
      <c r="K11" s="119">
        <f t="shared" si="9"/>
        <v>266</v>
      </c>
      <c r="L11" s="119">
        <f t="shared" si="10"/>
        <v>80</v>
      </c>
      <c r="M11" s="119">
        <f t="shared" si="11"/>
        <v>278</v>
      </c>
      <c r="N11" s="119">
        <f t="shared" si="12"/>
        <v>82</v>
      </c>
      <c r="O11" s="119">
        <f t="shared" si="13"/>
        <v>288</v>
      </c>
      <c r="P11" s="119">
        <f t="shared" si="14"/>
        <v>88</v>
      </c>
      <c r="Q11" s="119">
        <f t="shared" si="15"/>
        <v>307</v>
      </c>
      <c r="R11" s="119">
        <f t="shared" si="16"/>
        <v>92</v>
      </c>
      <c r="S11" s="119">
        <f t="shared" si="17"/>
        <v>322</v>
      </c>
      <c r="T11" s="119">
        <f t="shared" si="18"/>
        <v>96</v>
      </c>
      <c r="U11" s="119">
        <f t="shared" si="19"/>
        <v>338</v>
      </c>
      <c r="V11" s="119">
        <f t="shared" si="20"/>
        <v>101</v>
      </c>
      <c r="W11" s="119">
        <f t="shared" si="21"/>
        <v>354</v>
      </c>
      <c r="X11" s="119">
        <f t="shared" si="22"/>
        <v>106</v>
      </c>
      <c r="Y11" s="119">
        <f t="shared" si="23"/>
        <v>372</v>
      </c>
      <c r="Z11" s="119">
        <f t="shared" si="24"/>
        <v>111</v>
      </c>
      <c r="AA11" s="119">
        <f t="shared" si="25"/>
        <v>387</v>
      </c>
      <c r="AB11" s="120">
        <f t="shared" si="26"/>
        <v>116</v>
      </c>
      <c r="AC11" s="121">
        <f t="shared" si="27"/>
        <v>406</v>
      </c>
    </row>
    <row r="12" spans="1:29" s="122" customFormat="1" ht="10.5" customHeight="1">
      <c r="A12" s="118">
        <v>7</v>
      </c>
      <c r="B12" s="119">
        <f t="shared" si="0"/>
        <v>59</v>
      </c>
      <c r="C12" s="119">
        <f t="shared" si="1"/>
        <v>208</v>
      </c>
      <c r="D12" s="119">
        <f t="shared" si="2"/>
        <v>67</v>
      </c>
      <c r="E12" s="119">
        <f t="shared" si="3"/>
        <v>235</v>
      </c>
      <c r="F12" s="119">
        <f t="shared" si="4"/>
        <v>72</v>
      </c>
      <c r="G12" s="119">
        <f t="shared" si="5"/>
        <v>254</v>
      </c>
      <c r="H12" s="119">
        <f t="shared" si="6"/>
        <v>85</v>
      </c>
      <c r="I12" s="119">
        <f t="shared" si="7"/>
        <v>298</v>
      </c>
      <c r="J12" s="119">
        <f t="shared" si="8"/>
        <v>89</v>
      </c>
      <c r="K12" s="119">
        <f t="shared" si="9"/>
        <v>310</v>
      </c>
      <c r="L12" s="119">
        <f t="shared" si="10"/>
        <v>93</v>
      </c>
      <c r="M12" s="119">
        <f t="shared" si="11"/>
        <v>324</v>
      </c>
      <c r="N12" s="119">
        <f t="shared" si="12"/>
        <v>96</v>
      </c>
      <c r="O12" s="119">
        <f t="shared" si="13"/>
        <v>336</v>
      </c>
      <c r="P12" s="119">
        <f t="shared" si="14"/>
        <v>102</v>
      </c>
      <c r="Q12" s="119">
        <f t="shared" si="15"/>
        <v>358</v>
      </c>
      <c r="R12" s="119">
        <f t="shared" si="16"/>
        <v>107</v>
      </c>
      <c r="S12" s="119">
        <f t="shared" si="17"/>
        <v>376</v>
      </c>
      <c r="T12" s="119">
        <f t="shared" si="18"/>
        <v>113</v>
      </c>
      <c r="U12" s="119">
        <f t="shared" si="19"/>
        <v>394</v>
      </c>
      <c r="V12" s="119">
        <f t="shared" si="20"/>
        <v>118</v>
      </c>
      <c r="W12" s="119">
        <f t="shared" si="21"/>
        <v>413</v>
      </c>
      <c r="X12" s="119">
        <f t="shared" si="22"/>
        <v>124</v>
      </c>
      <c r="Y12" s="119">
        <f t="shared" si="23"/>
        <v>434</v>
      </c>
      <c r="Z12" s="119">
        <f t="shared" si="24"/>
        <v>129</v>
      </c>
      <c r="AA12" s="119">
        <f t="shared" si="25"/>
        <v>451</v>
      </c>
      <c r="AB12" s="120">
        <f t="shared" si="26"/>
        <v>136</v>
      </c>
      <c r="AC12" s="121">
        <f t="shared" si="27"/>
        <v>474</v>
      </c>
    </row>
    <row r="13" spans="1:29" s="122" customFormat="1" ht="10.5" customHeight="1">
      <c r="A13" s="118">
        <v>8</v>
      </c>
      <c r="B13" s="119">
        <f t="shared" si="0"/>
        <v>68</v>
      </c>
      <c r="C13" s="119">
        <f t="shared" si="1"/>
        <v>239</v>
      </c>
      <c r="D13" s="119">
        <f t="shared" si="2"/>
        <v>77</v>
      </c>
      <c r="E13" s="119">
        <f t="shared" si="3"/>
        <v>269</v>
      </c>
      <c r="F13" s="119">
        <f t="shared" si="4"/>
        <v>83</v>
      </c>
      <c r="G13" s="119">
        <f t="shared" si="5"/>
        <v>290</v>
      </c>
      <c r="H13" s="119">
        <f t="shared" si="6"/>
        <v>97</v>
      </c>
      <c r="I13" s="119">
        <f t="shared" si="7"/>
        <v>340</v>
      </c>
      <c r="J13" s="119">
        <f t="shared" si="8"/>
        <v>101</v>
      </c>
      <c r="K13" s="119">
        <f t="shared" si="9"/>
        <v>354</v>
      </c>
      <c r="L13" s="119">
        <f t="shared" si="10"/>
        <v>106</v>
      </c>
      <c r="M13" s="119">
        <f t="shared" si="11"/>
        <v>371</v>
      </c>
      <c r="N13" s="119">
        <f t="shared" si="12"/>
        <v>110</v>
      </c>
      <c r="O13" s="119">
        <f t="shared" si="13"/>
        <v>383</v>
      </c>
      <c r="P13" s="119">
        <f t="shared" si="14"/>
        <v>117</v>
      </c>
      <c r="Q13" s="119">
        <f t="shared" si="15"/>
        <v>409</v>
      </c>
      <c r="R13" s="119">
        <f t="shared" si="16"/>
        <v>123</v>
      </c>
      <c r="S13" s="119">
        <f t="shared" si="17"/>
        <v>429</v>
      </c>
      <c r="T13" s="119">
        <f t="shared" si="18"/>
        <v>129</v>
      </c>
      <c r="U13" s="119">
        <f t="shared" si="19"/>
        <v>451</v>
      </c>
      <c r="V13" s="119">
        <f t="shared" si="20"/>
        <v>135</v>
      </c>
      <c r="W13" s="119">
        <f t="shared" si="21"/>
        <v>472</v>
      </c>
      <c r="X13" s="119">
        <f t="shared" si="22"/>
        <v>141</v>
      </c>
      <c r="Y13" s="119">
        <f t="shared" si="23"/>
        <v>496</v>
      </c>
      <c r="Z13" s="119">
        <f t="shared" si="24"/>
        <v>147</v>
      </c>
      <c r="AA13" s="119">
        <f t="shared" si="25"/>
        <v>515</v>
      </c>
      <c r="AB13" s="120">
        <f t="shared" si="26"/>
        <v>154</v>
      </c>
      <c r="AC13" s="121">
        <f t="shared" si="27"/>
        <v>542</v>
      </c>
    </row>
    <row r="14" spans="1:29" s="122" customFormat="1" ht="10.5" customHeight="1">
      <c r="A14" s="118">
        <v>9</v>
      </c>
      <c r="B14" s="119">
        <f t="shared" si="0"/>
        <v>77</v>
      </c>
      <c r="C14" s="119">
        <f t="shared" si="1"/>
        <v>268</v>
      </c>
      <c r="D14" s="119">
        <f t="shared" si="2"/>
        <v>87</v>
      </c>
      <c r="E14" s="119">
        <f t="shared" si="3"/>
        <v>303</v>
      </c>
      <c r="F14" s="119">
        <f t="shared" si="4"/>
        <v>93</v>
      </c>
      <c r="G14" s="119">
        <f t="shared" si="5"/>
        <v>326</v>
      </c>
      <c r="H14" s="119">
        <f t="shared" si="6"/>
        <v>110</v>
      </c>
      <c r="I14" s="119">
        <f t="shared" si="7"/>
        <v>382</v>
      </c>
      <c r="J14" s="119">
        <f t="shared" si="8"/>
        <v>114</v>
      </c>
      <c r="K14" s="119">
        <f t="shared" si="9"/>
        <v>399</v>
      </c>
      <c r="L14" s="119">
        <f t="shared" si="10"/>
        <v>119</v>
      </c>
      <c r="M14" s="119">
        <f t="shared" si="11"/>
        <v>417</v>
      </c>
      <c r="N14" s="119">
        <f t="shared" si="12"/>
        <v>124</v>
      </c>
      <c r="O14" s="119">
        <f t="shared" si="13"/>
        <v>432</v>
      </c>
      <c r="P14" s="119">
        <f t="shared" si="14"/>
        <v>131</v>
      </c>
      <c r="Q14" s="119">
        <f t="shared" si="15"/>
        <v>460</v>
      </c>
      <c r="R14" s="119">
        <f t="shared" si="16"/>
        <v>138</v>
      </c>
      <c r="S14" s="119">
        <f t="shared" si="17"/>
        <v>483</v>
      </c>
      <c r="T14" s="119">
        <f t="shared" si="18"/>
        <v>145</v>
      </c>
      <c r="U14" s="119">
        <f t="shared" si="19"/>
        <v>507</v>
      </c>
      <c r="V14" s="119">
        <f t="shared" si="20"/>
        <v>152</v>
      </c>
      <c r="W14" s="119">
        <f t="shared" si="21"/>
        <v>531</v>
      </c>
      <c r="X14" s="119">
        <f t="shared" si="22"/>
        <v>160</v>
      </c>
      <c r="Y14" s="119">
        <f t="shared" si="23"/>
        <v>558</v>
      </c>
      <c r="Z14" s="119">
        <f t="shared" si="24"/>
        <v>165</v>
      </c>
      <c r="AA14" s="119">
        <f t="shared" si="25"/>
        <v>579</v>
      </c>
      <c r="AB14" s="120">
        <f t="shared" si="26"/>
        <v>174</v>
      </c>
      <c r="AC14" s="121">
        <f t="shared" si="27"/>
        <v>610</v>
      </c>
    </row>
    <row r="15" spans="1:29" s="122" customFormat="1" ht="10.5" customHeight="1">
      <c r="A15" s="118">
        <v>10</v>
      </c>
      <c r="B15" s="119">
        <f t="shared" si="0"/>
        <v>85</v>
      </c>
      <c r="C15" s="119">
        <f t="shared" si="1"/>
        <v>298</v>
      </c>
      <c r="D15" s="119">
        <f t="shared" si="2"/>
        <v>96</v>
      </c>
      <c r="E15" s="119">
        <f t="shared" si="3"/>
        <v>336</v>
      </c>
      <c r="F15" s="119">
        <f t="shared" si="4"/>
        <v>104</v>
      </c>
      <c r="G15" s="119">
        <f t="shared" si="5"/>
        <v>363</v>
      </c>
      <c r="H15" s="119">
        <f t="shared" si="6"/>
        <v>122</v>
      </c>
      <c r="I15" s="119">
        <f t="shared" si="7"/>
        <v>425</v>
      </c>
      <c r="J15" s="119">
        <f t="shared" si="8"/>
        <v>127</v>
      </c>
      <c r="K15" s="119">
        <f t="shared" si="9"/>
        <v>443</v>
      </c>
      <c r="L15" s="119">
        <f t="shared" si="10"/>
        <v>133</v>
      </c>
      <c r="M15" s="119">
        <f t="shared" si="11"/>
        <v>463</v>
      </c>
      <c r="N15" s="119">
        <f t="shared" si="12"/>
        <v>137</v>
      </c>
      <c r="O15" s="119">
        <f t="shared" si="13"/>
        <v>480</v>
      </c>
      <c r="P15" s="119">
        <f t="shared" si="14"/>
        <v>146</v>
      </c>
      <c r="Q15" s="119">
        <f t="shared" si="15"/>
        <v>511</v>
      </c>
      <c r="R15" s="119">
        <f t="shared" si="16"/>
        <v>153</v>
      </c>
      <c r="S15" s="119">
        <f t="shared" si="17"/>
        <v>537</v>
      </c>
      <c r="T15" s="119">
        <f t="shared" si="18"/>
        <v>161</v>
      </c>
      <c r="U15" s="119">
        <f t="shared" si="19"/>
        <v>564</v>
      </c>
      <c r="V15" s="119">
        <f t="shared" si="20"/>
        <v>169</v>
      </c>
      <c r="W15" s="119">
        <f t="shared" si="21"/>
        <v>590</v>
      </c>
      <c r="X15" s="119">
        <f t="shared" si="22"/>
        <v>177</v>
      </c>
      <c r="Y15" s="119">
        <f t="shared" si="23"/>
        <v>620</v>
      </c>
      <c r="Z15" s="119">
        <f t="shared" si="24"/>
        <v>184</v>
      </c>
      <c r="AA15" s="119">
        <f t="shared" si="25"/>
        <v>644</v>
      </c>
      <c r="AB15" s="120">
        <f t="shared" si="26"/>
        <v>194</v>
      </c>
      <c r="AC15" s="121">
        <f t="shared" si="27"/>
        <v>678</v>
      </c>
    </row>
    <row r="16" spans="1:29" s="122" customFormat="1" ht="10.5" customHeight="1">
      <c r="A16" s="118">
        <v>11</v>
      </c>
      <c r="B16" s="119">
        <f t="shared" si="0"/>
        <v>93</v>
      </c>
      <c r="C16" s="119">
        <f t="shared" si="1"/>
        <v>327</v>
      </c>
      <c r="D16" s="119">
        <f t="shared" si="2"/>
        <v>106</v>
      </c>
      <c r="E16" s="119">
        <f t="shared" si="3"/>
        <v>370</v>
      </c>
      <c r="F16" s="119">
        <f t="shared" si="4"/>
        <v>114</v>
      </c>
      <c r="G16" s="119">
        <f t="shared" si="5"/>
        <v>399</v>
      </c>
      <c r="H16" s="119">
        <f t="shared" si="6"/>
        <v>134</v>
      </c>
      <c r="I16" s="119">
        <f t="shared" si="7"/>
        <v>468</v>
      </c>
      <c r="J16" s="119">
        <f t="shared" si="8"/>
        <v>139</v>
      </c>
      <c r="K16" s="119">
        <f t="shared" si="9"/>
        <v>487</v>
      </c>
      <c r="L16" s="119">
        <f t="shared" si="10"/>
        <v>146</v>
      </c>
      <c r="M16" s="119">
        <f t="shared" si="11"/>
        <v>510</v>
      </c>
      <c r="N16" s="119">
        <f t="shared" si="12"/>
        <v>151</v>
      </c>
      <c r="O16" s="119">
        <f t="shared" si="13"/>
        <v>528</v>
      </c>
      <c r="P16" s="119">
        <f t="shared" si="14"/>
        <v>161</v>
      </c>
      <c r="Q16" s="119">
        <f t="shared" si="15"/>
        <v>562</v>
      </c>
      <c r="R16" s="119">
        <f t="shared" si="16"/>
        <v>169</v>
      </c>
      <c r="S16" s="119">
        <f t="shared" si="17"/>
        <v>590</v>
      </c>
      <c r="T16" s="119">
        <f t="shared" si="18"/>
        <v>177</v>
      </c>
      <c r="U16" s="119">
        <f t="shared" si="19"/>
        <v>620</v>
      </c>
      <c r="V16" s="119">
        <f t="shared" si="20"/>
        <v>185</v>
      </c>
      <c r="W16" s="119">
        <f t="shared" si="21"/>
        <v>649</v>
      </c>
      <c r="X16" s="119">
        <f t="shared" si="22"/>
        <v>195</v>
      </c>
      <c r="Y16" s="119">
        <f t="shared" si="23"/>
        <v>682</v>
      </c>
      <c r="Z16" s="119">
        <f t="shared" si="24"/>
        <v>203</v>
      </c>
      <c r="AA16" s="119">
        <f t="shared" si="25"/>
        <v>709</v>
      </c>
      <c r="AB16" s="120">
        <f t="shared" si="26"/>
        <v>213</v>
      </c>
      <c r="AC16" s="121">
        <f t="shared" si="27"/>
        <v>745</v>
      </c>
    </row>
    <row r="17" spans="1:29" s="122" customFormat="1" ht="10.5" customHeight="1">
      <c r="A17" s="118">
        <v>12</v>
      </c>
      <c r="B17" s="119">
        <f t="shared" si="0"/>
        <v>102</v>
      </c>
      <c r="C17" s="119">
        <f t="shared" si="1"/>
        <v>357</v>
      </c>
      <c r="D17" s="119">
        <f t="shared" si="2"/>
        <v>115</v>
      </c>
      <c r="E17" s="119">
        <f t="shared" si="3"/>
        <v>404</v>
      </c>
      <c r="F17" s="119">
        <f t="shared" si="4"/>
        <v>124</v>
      </c>
      <c r="G17" s="119">
        <f t="shared" si="5"/>
        <v>435</v>
      </c>
      <c r="H17" s="119">
        <f t="shared" si="6"/>
        <v>146</v>
      </c>
      <c r="I17" s="119">
        <f t="shared" si="7"/>
        <v>510</v>
      </c>
      <c r="J17" s="119">
        <f t="shared" si="8"/>
        <v>152</v>
      </c>
      <c r="K17" s="119">
        <f t="shared" si="9"/>
        <v>531</v>
      </c>
      <c r="L17" s="119">
        <f t="shared" si="10"/>
        <v>159</v>
      </c>
      <c r="M17" s="119">
        <f t="shared" si="11"/>
        <v>556</v>
      </c>
      <c r="N17" s="119">
        <f t="shared" si="12"/>
        <v>164</v>
      </c>
      <c r="O17" s="119">
        <f t="shared" si="13"/>
        <v>576</v>
      </c>
      <c r="P17" s="119">
        <f t="shared" si="14"/>
        <v>175</v>
      </c>
      <c r="Q17" s="119">
        <f t="shared" si="15"/>
        <v>613</v>
      </c>
      <c r="R17" s="119">
        <f t="shared" si="16"/>
        <v>184</v>
      </c>
      <c r="S17" s="119">
        <f t="shared" si="17"/>
        <v>644</v>
      </c>
      <c r="T17" s="119">
        <f t="shared" si="18"/>
        <v>193</v>
      </c>
      <c r="U17" s="119">
        <f t="shared" si="19"/>
        <v>677</v>
      </c>
      <c r="V17" s="119">
        <f t="shared" si="20"/>
        <v>203</v>
      </c>
      <c r="W17" s="119">
        <f t="shared" si="21"/>
        <v>709</v>
      </c>
      <c r="X17" s="119">
        <f t="shared" si="22"/>
        <v>212</v>
      </c>
      <c r="Y17" s="119">
        <f t="shared" si="23"/>
        <v>744</v>
      </c>
      <c r="Z17" s="119">
        <f t="shared" si="24"/>
        <v>221</v>
      </c>
      <c r="AA17" s="119">
        <f t="shared" si="25"/>
        <v>773</v>
      </c>
      <c r="AB17" s="120">
        <f t="shared" si="26"/>
        <v>232</v>
      </c>
      <c r="AC17" s="121">
        <f t="shared" si="27"/>
        <v>813</v>
      </c>
    </row>
    <row r="18" spans="1:29" s="122" customFormat="1" ht="10.5" customHeight="1">
      <c r="A18" s="118">
        <v>13</v>
      </c>
      <c r="B18" s="119">
        <f t="shared" si="0"/>
        <v>111</v>
      </c>
      <c r="C18" s="119">
        <f t="shared" si="1"/>
        <v>388</v>
      </c>
      <c r="D18" s="119">
        <f t="shared" si="2"/>
        <v>125</v>
      </c>
      <c r="E18" s="119">
        <f t="shared" si="3"/>
        <v>437</v>
      </c>
      <c r="F18" s="119">
        <f t="shared" si="4"/>
        <v>135</v>
      </c>
      <c r="G18" s="119">
        <f t="shared" si="5"/>
        <v>471</v>
      </c>
      <c r="H18" s="119">
        <f t="shared" si="6"/>
        <v>158</v>
      </c>
      <c r="I18" s="119">
        <f t="shared" si="7"/>
        <v>553</v>
      </c>
      <c r="J18" s="119">
        <f t="shared" si="8"/>
        <v>164</v>
      </c>
      <c r="K18" s="119">
        <f t="shared" si="9"/>
        <v>576</v>
      </c>
      <c r="L18" s="119">
        <f t="shared" si="10"/>
        <v>172</v>
      </c>
      <c r="M18" s="119">
        <f t="shared" si="11"/>
        <v>602</v>
      </c>
      <c r="N18" s="119">
        <f t="shared" si="12"/>
        <v>178</v>
      </c>
      <c r="O18" s="119">
        <f t="shared" si="13"/>
        <v>623</v>
      </c>
      <c r="P18" s="119">
        <f t="shared" si="14"/>
        <v>190</v>
      </c>
      <c r="Q18" s="119">
        <f t="shared" si="15"/>
        <v>665</v>
      </c>
      <c r="R18" s="119">
        <f t="shared" si="16"/>
        <v>199</v>
      </c>
      <c r="S18" s="119">
        <f t="shared" si="17"/>
        <v>698</v>
      </c>
      <c r="T18" s="119">
        <f t="shared" si="18"/>
        <v>209</v>
      </c>
      <c r="U18" s="119">
        <f t="shared" si="19"/>
        <v>733</v>
      </c>
      <c r="V18" s="119">
        <f t="shared" si="20"/>
        <v>219</v>
      </c>
      <c r="W18" s="119">
        <f t="shared" si="21"/>
        <v>768</v>
      </c>
      <c r="X18" s="119">
        <f t="shared" si="22"/>
        <v>230</v>
      </c>
      <c r="Y18" s="119">
        <f t="shared" si="23"/>
        <v>806</v>
      </c>
      <c r="Z18" s="119">
        <f t="shared" si="24"/>
        <v>239</v>
      </c>
      <c r="AA18" s="119">
        <f t="shared" si="25"/>
        <v>837</v>
      </c>
      <c r="AB18" s="120">
        <f t="shared" si="26"/>
        <v>252</v>
      </c>
      <c r="AC18" s="121">
        <f t="shared" si="27"/>
        <v>881</v>
      </c>
    </row>
    <row r="19" spans="1:29" s="122" customFormat="1" ht="10.5" customHeight="1">
      <c r="A19" s="118">
        <v>14</v>
      </c>
      <c r="B19" s="119">
        <f t="shared" si="0"/>
        <v>119</v>
      </c>
      <c r="C19" s="119">
        <f t="shared" si="1"/>
        <v>417</v>
      </c>
      <c r="D19" s="119">
        <f t="shared" si="2"/>
        <v>135</v>
      </c>
      <c r="E19" s="119">
        <f t="shared" si="3"/>
        <v>471</v>
      </c>
      <c r="F19" s="119">
        <f t="shared" si="4"/>
        <v>145</v>
      </c>
      <c r="G19" s="119">
        <f t="shared" si="5"/>
        <v>507</v>
      </c>
      <c r="H19" s="119">
        <f t="shared" si="6"/>
        <v>170</v>
      </c>
      <c r="I19" s="119">
        <f t="shared" si="7"/>
        <v>595</v>
      </c>
      <c r="J19" s="119">
        <f t="shared" si="8"/>
        <v>177</v>
      </c>
      <c r="K19" s="119">
        <f t="shared" si="9"/>
        <v>620</v>
      </c>
      <c r="L19" s="119">
        <f t="shared" si="10"/>
        <v>185</v>
      </c>
      <c r="M19" s="119">
        <f t="shared" si="11"/>
        <v>649</v>
      </c>
      <c r="N19" s="119">
        <f t="shared" si="12"/>
        <v>192</v>
      </c>
      <c r="O19" s="119">
        <f t="shared" si="13"/>
        <v>671</v>
      </c>
      <c r="P19" s="119">
        <f t="shared" si="14"/>
        <v>205</v>
      </c>
      <c r="Q19" s="119">
        <f t="shared" si="15"/>
        <v>715</v>
      </c>
      <c r="R19" s="119">
        <f t="shared" si="16"/>
        <v>215</v>
      </c>
      <c r="S19" s="119">
        <f t="shared" si="17"/>
        <v>751</v>
      </c>
      <c r="T19" s="119">
        <f t="shared" si="18"/>
        <v>226</v>
      </c>
      <c r="U19" s="119">
        <f t="shared" si="19"/>
        <v>790</v>
      </c>
      <c r="V19" s="119">
        <f t="shared" si="20"/>
        <v>237</v>
      </c>
      <c r="W19" s="119">
        <f t="shared" si="21"/>
        <v>827</v>
      </c>
      <c r="X19" s="119">
        <f t="shared" si="22"/>
        <v>248</v>
      </c>
      <c r="Y19" s="119">
        <f t="shared" si="23"/>
        <v>867</v>
      </c>
      <c r="Z19" s="119">
        <f t="shared" si="24"/>
        <v>257</v>
      </c>
      <c r="AA19" s="119">
        <f t="shared" si="25"/>
        <v>901</v>
      </c>
      <c r="AB19" s="120">
        <f t="shared" si="26"/>
        <v>271</v>
      </c>
      <c r="AC19" s="121">
        <f t="shared" si="27"/>
        <v>948</v>
      </c>
    </row>
    <row r="20" spans="1:29" s="122" customFormat="1" ht="10.5" customHeight="1">
      <c r="A20" s="118">
        <v>15</v>
      </c>
      <c r="B20" s="119">
        <f t="shared" si="0"/>
        <v>128</v>
      </c>
      <c r="C20" s="119">
        <f t="shared" si="1"/>
        <v>447</v>
      </c>
      <c r="D20" s="119">
        <f t="shared" si="2"/>
        <v>145</v>
      </c>
      <c r="E20" s="119">
        <f t="shared" si="3"/>
        <v>505</v>
      </c>
      <c r="F20" s="119">
        <f t="shared" si="4"/>
        <v>156</v>
      </c>
      <c r="G20" s="119">
        <f t="shared" si="5"/>
        <v>543</v>
      </c>
      <c r="H20" s="119">
        <f t="shared" si="6"/>
        <v>182</v>
      </c>
      <c r="I20" s="119">
        <f t="shared" si="7"/>
        <v>637</v>
      </c>
      <c r="J20" s="119">
        <f t="shared" si="8"/>
        <v>190</v>
      </c>
      <c r="K20" s="119">
        <f t="shared" si="9"/>
        <v>664</v>
      </c>
      <c r="L20" s="119">
        <f t="shared" si="10"/>
        <v>198</v>
      </c>
      <c r="M20" s="119">
        <f t="shared" si="11"/>
        <v>695</v>
      </c>
      <c r="N20" s="119">
        <f t="shared" si="12"/>
        <v>206</v>
      </c>
      <c r="O20" s="119">
        <f t="shared" si="13"/>
        <v>720</v>
      </c>
      <c r="P20" s="119">
        <f t="shared" si="14"/>
        <v>219</v>
      </c>
      <c r="Q20" s="119">
        <f t="shared" si="15"/>
        <v>767</v>
      </c>
      <c r="R20" s="119">
        <f t="shared" si="16"/>
        <v>230</v>
      </c>
      <c r="S20" s="119">
        <f t="shared" si="17"/>
        <v>805</v>
      </c>
      <c r="T20" s="119">
        <f t="shared" si="18"/>
        <v>242</v>
      </c>
      <c r="U20" s="119">
        <f t="shared" si="19"/>
        <v>846</v>
      </c>
      <c r="V20" s="119">
        <f t="shared" si="20"/>
        <v>253</v>
      </c>
      <c r="W20" s="119">
        <f t="shared" si="21"/>
        <v>886</v>
      </c>
      <c r="X20" s="119">
        <f t="shared" si="22"/>
        <v>266</v>
      </c>
      <c r="Y20" s="119">
        <f t="shared" si="23"/>
        <v>930</v>
      </c>
      <c r="Z20" s="119">
        <f t="shared" si="24"/>
        <v>276</v>
      </c>
      <c r="AA20" s="119">
        <f t="shared" si="25"/>
        <v>966</v>
      </c>
      <c r="AB20" s="120">
        <f t="shared" si="26"/>
        <v>290</v>
      </c>
      <c r="AC20" s="121">
        <f t="shared" si="27"/>
        <v>1016</v>
      </c>
    </row>
    <row r="21" spans="1:29" s="122" customFormat="1" ht="10.5" customHeight="1">
      <c r="A21" s="118">
        <v>16</v>
      </c>
      <c r="B21" s="119">
        <f t="shared" si="0"/>
        <v>136</v>
      </c>
      <c r="C21" s="119">
        <f t="shared" si="1"/>
        <v>476</v>
      </c>
      <c r="D21" s="119">
        <f t="shared" si="2"/>
        <v>153</v>
      </c>
      <c r="E21" s="119">
        <f t="shared" si="3"/>
        <v>539</v>
      </c>
      <c r="F21" s="119">
        <f t="shared" si="4"/>
        <v>165</v>
      </c>
      <c r="G21" s="119">
        <f t="shared" si="5"/>
        <v>579</v>
      </c>
      <c r="H21" s="119">
        <f t="shared" si="6"/>
        <v>194</v>
      </c>
      <c r="I21" s="119">
        <f t="shared" si="7"/>
        <v>680</v>
      </c>
      <c r="J21" s="119">
        <f t="shared" si="8"/>
        <v>203</v>
      </c>
      <c r="K21" s="119">
        <f t="shared" si="9"/>
        <v>709</v>
      </c>
      <c r="L21" s="119">
        <f t="shared" si="10"/>
        <v>212</v>
      </c>
      <c r="M21" s="119">
        <f t="shared" si="11"/>
        <v>742</v>
      </c>
      <c r="N21" s="119">
        <f t="shared" si="12"/>
        <v>219</v>
      </c>
      <c r="O21" s="119">
        <f t="shared" si="13"/>
        <v>768</v>
      </c>
      <c r="P21" s="119">
        <f t="shared" si="14"/>
        <v>233</v>
      </c>
      <c r="Q21" s="119">
        <f t="shared" si="15"/>
        <v>818</v>
      </c>
      <c r="R21" s="119">
        <f t="shared" si="16"/>
        <v>245</v>
      </c>
      <c r="S21" s="119">
        <f t="shared" si="17"/>
        <v>859</v>
      </c>
      <c r="T21" s="119">
        <f t="shared" si="18"/>
        <v>257</v>
      </c>
      <c r="U21" s="119">
        <f t="shared" si="19"/>
        <v>902</v>
      </c>
      <c r="V21" s="119">
        <f t="shared" si="20"/>
        <v>269</v>
      </c>
      <c r="W21" s="119">
        <f t="shared" si="21"/>
        <v>944</v>
      </c>
      <c r="X21" s="119">
        <f t="shared" si="22"/>
        <v>284</v>
      </c>
      <c r="Y21" s="119">
        <f t="shared" si="23"/>
        <v>992</v>
      </c>
      <c r="Z21" s="119">
        <f t="shared" si="24"/>
        <v>295</v>
      </c>
      <c r="AA21" s="119">
        <f t="shared" si="25"/>
        <v>1031</v>
      </c>
      <c r="AB21" s="120">
        <f t="shared" si="26"/>
        <v>310</v>
      </c>
      <c r="AC21" s="121">
        <f t="shared" si="27"/>
        <v>1084</v>
      </c>
    </row>
    <row r="22" spans="1:29" s="122" customFormat="1" ht="10.5" customHeight="1">
      <c r="A22" s="118">
        <v>17</v>
      </c>
      <c r="B22" s="119">
        <f t="shared" si="0"/>
        <v>145</v>
      </c>
      <c r="C22" s="119">
        <f t="shared" si="1"/>
        <v>506</v>
      </c>
      <c r="D22" s="119">
        <f t="shared" si="2"/>
        <v>163</v>
      </c>
      <c r="E22" s="119">
        <f t="shared" si="3"/>
        <v>572</v>
      </c>
      <c r="F22" s="119">
        <f t="shared" si="4"/>
        <v>176</v>
      </c>
      <c r="G22" s="119">
        <f t="shared" si="5"/>
        <v>616</v>
      </c>
      <c r="H22" s="119">
        <f t="shared" si="6"/>
        <v>206</v>
      </c>
      <c r="I22" s="119">
        <f t="shared" si="7"/>
        <v>723</v>
      </c>
      <c r="J22" s="119">
        <f t="shared" si="8"/>
        <v>215</v>
      </c>
      <c r="K22" s="119">
        <f t="shared" si="9"/>
        <v>752</v>
      </c>
      <c r="L22" s="119">
        <f t="shared" si="10"/>
        <v>226</v>
      </c>
      <c r="M22" s="119">
        <f t="shared" si="11"/>
        <v>789</v>
      </c>
      <c r="N22" s="119">
        <f t="shared" si="12"/>
        <v>233</v>
      </c>
      <c r="O22" s="119">
        <f t="shared" si="13"/>
        <v>816</v>
      </c>
      <c r="P22" s="119">
        <f t="shared" si="14"/>
        <v>249</v>
      </c>
      <c r="Q22" s="119">
        <f t="shared" si="15"/>
        <v>869</v>
      </c>
      <c r="R22" s="119">
        <f t="shared" si="16"/>
        <v>261</v>
      </c>
      <c r="S22" s="119">
        <f t="shared" si="17"/>
        <v>912</v>
      </c>
      <c r="T22" s="119">
        <f t="shared" si="18"/>
        <v>274</v>
      </c>
      <c r="U22" s="119">
        <f t="shared" si="19"/>
        <v>958</v>
      </c>
      <c r="V22" s="119">
        <f t="shared" si="20"/>
        <v>287</v>
      </c>
      <c r="W22" s="119">
        <f t="shared" si="21"/>
        <v>1003</v>
      </c>
      <c r="X22" s="119">
        <f t="shared" si="22"/>
        <v>301</v>
      </c>
      <c r="Y22" s="119">
        <f t="shared" si="23"/>
        <v>1054</v>
      </c>
      <c r="Z22" s="119">
        <f t="shared" si="24"/>
        <v>313</v>
      </c>
      <c r="AA22" s="119">
        <f t="shared" si="25"/>
        <v>1095</v>
      </c>
      <c r="AB22" s="120">
        <f t="shared" si="26"/>
        <v>329</v>
      </c>
      <c r="AC22" s="121">
        <f t="shared" si="27"/>
        <v>1152</v>
      </c>
    </row>
    <row r="23" spans="1:29" s="122" customFormat="1" ht="10.5" customHeight="1">
      <c r="A23" s="118">
        <v>18</v>
      </c>
      <c r="B23" s="119">
        <f t="shared" si="0"/>
        <v>153</v>
      </c>
      <c r="C23" s="119">
        <f t="shared" si="1"/>
        <v>537</v>
      </c>
      <c r="D23" s="119">
        <f t="shared" si="2"/>
        <v>173</v>
      </c>
      <c r="E23" s="119">
        <f t="shared" si="3"/>
        <v>606</v>
      </c>
      <c r="F23" s="119">
        <f t="shared" si="4"/>
        <v>186</v>
      </c>
      <c r="G23" s="119">
        <f t="shared" si="5"/>
        <v>652</v>
      </c>
      <c r="H23" s="119">
        <f t="shared" si="6"/>
        <v>219</v>
      </c>
      <c r="I23" s="119">
        <f t="shared" si="7"/>
        <v>766</v>
      </c>
      <c r="J23" s="119">
        <f t="shared" si="8"/>
        <v>228</v>
      </c>
      <c r="K23" s="119">
        <f t="shared" si="9"/>
        <v>797</v>
      </c>
      <c r="L23" s="119">
        <f t="shared" si="10"/>
        <v>239</v>
      </c>
      <c r="M23" s="119">
        <f t="shared" si="11"/>
        <v>835</v>
      </c>
      <c r="N23" s="119">
        <f t="shared" si="12"/>
        <v>246</v>
      </c>
      <c r="O23" s="119">
        <f t="shared" si="13"/>
        <v>864</v>
      </c>
      <c r="P23" s="119">
        <f t="shared" si="14"/>
        <v>263</v>
      </c>
      <c r="Q23" s="119">
        <f t="shared" si="15"/>
        <v>920</v>
      </c>
      <c r="R23" s="119">
        <f t="shared" si="16"/>
        <v>276</v>
      </c>
      <c r="S23" s="119">
        <f t="shared" si="17"/>
        <v>966</v>
      </c>
      <c r="T23" s="119">
        <f t="shared" si="18"/>
        <v>290</v>
      </c>
      <c r="U23" s="119">
        <f t="shared" si="19"/>
        <v>1014</v>
      </c>
      <c r="V23" s="119">
        <f t="shared" si="20"/>
        <v>303</v>
      </c>
      <c r="W23" s="119">
        <f t="shared" si="21"/>
        <v>1062</v>
      </c>
      <c r="X23" s="119">
        <f t="shared" si="22"/>
        <v>319</v>
      </c>
      <c r="Y23" s="119">
        <f t="shared" si="23"/>
        <v>1116</v>
      </c>
      <c r="Z23" s="119">
        <f t="shared" si="24"/>
        <v>331</v>
      </c>
      <c r="AA23" s="119">
        <f t="shared" si="25"/>
        <v>1159</v>
      </c>
      <c r="AB23" s="120">
        <f t="shared" si="26"/>
        <v>348</v>
      </c>
      <c r="AC23" s="121">
        <f t="shared" si="27"/>
        <v>1220</v>
      </c>
    </row>
    <row r="24" spans="1:29" s="122" customFormat="1" ht="10.5" customHeight="1">
      <c r="A24" s="118">
        <v>19</v>
      </c>
      <c r="B24" s="119">
        <f t="shared" si="0"/>
        <v>162</v>
      </c>
      <c r="C24" s="119">
        <f t="shared" si="1"/>
        <v>566</v>
      </c>
      <c r="D24" s="119">
        <f t="shared" si="2"/>
        <v>183</v>
      </c>
      <c r="E24" s="119">
        <f t="shared" si="3"/>
        <v>640</v>
      </c>
      <c r="F24" s="119">
        <f t="shared" si="4"/>
        <v>197</v>
      </c>
      <c r="G24" s="119">
        <f t="shared" si="5"/>
        <v>688</v>
      </c>
      <c r="H24" s="119">
        <f t="shared" si="6"/>
        <v>231</v>
      </c>
      <c r="I24" s="119">
        <f t="shared" si="7"/>
        <v>807</v>
      </c>
      <c r="J24" s="119">
        <f t="shared" si="8"/>
        <v>240</v>
      </c>
      <c r="K24" s="119">
        <f t="shared" si="9"/>
        <v>841</v>
      </c>
      <c r="L24" s="119">
        <f t="shared" si="10"/>
        <v>252</v>
      </c>
      <c r="M24" s="119">
        <f t="shared" si="11"/>
        <v>881</v>
      </c>
      <c r="N24" s="119">
        <f t="shared" si="12"/>
        <v>261</v>
      </c>
      <c r="O24" s="119">
        <f t="shared" si="13"/>
        <v>911</v>
      </c>
      <c r="P24" s="119">
        <f t="shared" si="14"/>
        <v>277</v>
      </c>
      <c r="Q24" s="119">
        <f t="shared" si="15"/>
        <v>971</v>
      </c>
      <c r="R24" s="119">
        <f t="shared" si="16"/>
        <v>291</v>
      </c>
      <c r="S24" s="119">
        <f t="shared" si="17"/>
        <v>1020</v>
      </c>
      <c r="T24" s="119">
        <f t="shared" si="18"/>
        <v>306</v>
      </c>
      <c r="U24" s="119">
        <f t="shared" si="19"/>
        <v>1071</v>
      </c>
      <c r="V24" s="119">
        <f t="shared" si="20"/>
        <v>321</v>
      </c>
      <c r="W24" s="119">
        <f t="shared" si="21"/>
        <v>1122</v>
      </c>
      <c r="X24" s="119">
        <f t="shared" si="22"/>
        <v>336</v>
      </c>
      <c r="Y24" s="119">
        <f t="shared" si="23"/>
        <v>1177</v>
      </c>
      <c r="Z24" s="119">
        <f t="shared" si="24"/>
        <v>349</v>
      </c>
      <c r="AA24" s="119">
        <f t="shared" si="25"/>
        <v>1223</v>
      </c>
      <c r="AB24" s="120">
        <f t="shared" si="26"/>
        <v>368</v>
      </c>
      <c r="AC24" s="121">
        <f t="shared" si="27"/>
        <v>1287</v>
      </c>
    </row>
    <row r="25" spans="1:29" s="122" customFormat="1" ht="10.5" customHeight="1">
      <c r="A25" s="118">
        <v>20</v>
      </c>
      <c r="B25" s="119">
        <f t="shared" si="0"/>
        <v>170</v>
      </c>
      <c r="C25" s="119">
        <f t="shared" si="1"/>
        <v>596</v>
      </c>
      <c r="D25" s="119">
        <f t="shared" si="2"/>
        <v>193</v>
      </c>
      <c r="E25" s="119">
        <f t="shared" si="3"/>
        <v>673</v>
      </c>
      <c r="F25" s="119">
        <f t="shared" si="4"/>
        <v>207</v>
      </c>
      <c r="G25" s="119">
        <f t="shared" si="5"/>
        <v>725</v>
      </c>
      <c r="H25" s="119">
        <f t="shared" si="6"/>
        <v>243</v>
      </c>
      <c r="I25" s="119">
        <f t="shared" si="7"/>
        <v>850</v>
      </c>
      <c r="J25" s="119">
        <f t="shared" si="8"/>
        <v>253</v>
      </c>
      <c r="K25" s="119">
        <f t="shared" si="9"/>
        <v>886</v>
      </c>
      <c r="L25" s="119">
        <f t="shared" si="10"/>
        <v>265</v>
      </c>
      <c r="M25" s="119">
        <f t="shared" si="11"/>
        <v>928</v>
      </c>
      <c r="N25" s="119">
        <f t="shared" si="12"/>
        <v>274</v>
      </c>
      <c r="O25" s="119">
        <f t="shared" si="13"/>
        <v>959</v>
      </c>
      <c r="P25" s="119">
        <f t="shared" si="14"/>
        <v>292</v>
      </c>
      <c r="Q25" s="119">
        <f t="shared" si="15"/>
        <v>1022</v>
      </c>
      <c r="R25" s="119">
        <f t="shared" si="16"/>
        <v>307</v>
      </c>
      <c r="S25" s="119">
        <f t="shared" si="17"/>
        <v>1073</v>
      </c>
      <c r="T25" s="119">
        <f t="shared" si="18"/>
        <v>322</v>
      </c>
      <c r="U25" s="119">
        <f t="shared" si="19"/>
        <v>1127</v>
      </c>
      <c r="V25" s="119">
        <f t="shared" si="20"/>
        <v>337</v>
      </c>
      <c r="W25" s="119">
        <f t="shared" si="21"/>
        <v>1181</v>
      </c>
      <c r="X25" s="119">
        <f t="shared" si="22"/>
        <v>354</v>
      </c>
      <c r="Y25" s="119">
        <f t="shared" si="23"/>
        <v>1240</v>
      </c>
      <c r="Z25" s="119">
        <f t="shared" si="24"/>
        <v>368</v>
      </c>
      <c r="AA25" s="119">
        <f t="shared" si="25"/>
        <v>1288</v>
      </c>
      <c r="AB25" s="120">
        <f t="shared" si="26"/>
        <v>388</v>
      </c>
      <c r="AC25" s="121">
        <f t="shared" si="27"/>
        <v>1355</v>
      </c>
    </row>
    <row r="26" spans="1:29" s="122" customFormat="1" ht="10.5" customHeight="1">
      <c r="A26" s="118">
        <v>21</v>
      </c>
      <c r="B26" s="119">
        <f t="shared" si="0"/>
        <v>179</v>
      </c>
      <c r="C26" s="119">
        <f t="shared" si="1"/>
        <v>625</v>
      </c>
      <c r="D26" s="119">
        <f t="shared" si="2"/>
        <v>202</v>
      </c>
      <c r="E26" s="119">
        <f t="shared" si="3"/>
        <v>706</v>
      </c>
      <c r="F26" s="119">
        <f t="shared" si="4"/>
        <v>217</v>
      </c>
      <c r="G26" s="119">
        <f t="shared" si="5"/>
        <v>761</v>
      </c>
      <c r="H26" s="119">
        <f t="shared" si="6"/>
        <v>255</v>
      </c>
      <c r="I26" s="119">
        <f t="shared" si="7"/>
        <v>893</v>
      </c>
      <c r="J26" s="119">
        <f t="shared" si="8"/>
        <v>266</v>
      </c>
      <c r="K26" s="119">
        <f t="shared" si="9"/>
        <v>930</v>
      </c>
      <c r="L26" s="119">
        <f t="shared" si="10"/>
        <v>278</v>
      </c>
      <c r="M26" s="119">
        <f t="shared" si="11"/>
        <v>974</v>
      </c>
      <c r="N26" s="119">
        <f t="shared" si="12"/>
        <v>288</v>
      </c>
      <c r="O26" s="119">
        <f t="shared" si="13"/>
        <v>1008</v>
      </c>
      <c r="P26" s="119">
        <f t="shared" si="14"/>
        <v>307</v>
      </c>
      <c r="Q26" s="119">
        <f t="shared" si="15"/>
        <v>1073</v>
      </c>
      <c r="R26" s="119">
        <f t="shared" si="16"/>
        <v>322</v>
      </c>
      <c r="S26" s="119">
        <f t="shared" si="17"/>
        <v>1127</v>
      </c>
      <c r="T26" s="119">
        <f t="shared" si="18"/>
        <v>338</v>
      </c>
      <c r="U26" s="119">
        <f t="shared" si="19"/>
        <v>1184</v>
      </c>
      <c r="V26" s="119">
        <f t="shared" si="20"/>
        <v>354</v>
      </c>
      <c r="W26" s="119">
        <f t="shared" si="21"/>
        <v>1240</v>
      </c>
      <c r="X26" s="119">
        <f t="shared" si="22"/>
        <v>372</v>
      </c>
      <c r="Y26" s="119">
        <f t="shared" si="23"/>
        <v>1301</v>
      </c>
      <c r="Z26" s="119">
        <f t="shared" si="24"/>
        <v>387</v>
      </c>
      <c r="AA26" s="119">
        <f t="shared" si="25"/>
        <v>1353</v>
      </c>
      <c r="AB26" s="120">
        <f t="shared" si="26"/>
        <v>406</v>
      </c>
      <c r="AC26" s="121">
        <f t="shared" si="27"/>
        <v>1423</v>
      </c>
    </row>
    <row r="27" spans="1:29" s="122" customFormat="1" ht="10.5" customHeight="1">
      <c r="A27" s="118">
        <v>22</v>
      </c>
      <c r="B27" s="119">
        <f t="shared" si="0"/>
        <v>187</v>
      </c>
      <c r="C27" s="119">
        <f t="shared" si="1"/>
        <v>655</v>
      </c>
      <c r="D27" s="119">
        <f t="shared" si="2"/>
        <v>211</v>
      </c>
      <c r="E27" s="119">
        <f t="shared" si="3"/>
        <v>740</v>
      </c>
      <c r="F27" s="119">
        <f t="shared" si="4"/>
        <v>228</v>
      </c>
      <c r="G27" s="119">
        <f t="shared" si="5"/>
        <v>797</v>
      </c>
      <c r="H27" s="119">
        <f t="shared" si="6"/>
        <v>267</v>
      </c>
      <c r="I27" s="119">
        <f t="shared" si="7"/>
        <v>935</v>
      </c>
      <c r="J27" s="119">
        <f t="shared" si="8"/>
        <v>278</v>
      </c>
      <c r="K27" s="119">
        <f t="shared" si="9"/>
        <v>974</v>
      </c>
      <c r="L27" s="119">
        <f t="shared" si="10"/>
        <v>291</v>
      </c>
      <c r="M27" s="119">
        <f t="shared" si="11"/>
        <v>1020</v>
      </c>
      <c r="N27" s="119">
        <f t="shared" si="12"/>
        <v>301</v>
      </c>
      <c r="O27" s="119">
        <f t="shared" si="13"/>
        <v>1056</v>
      </c>
      <c r="P27" s="119">
        <f t="shared" si="14"/>
        <v>321</v>
      </c>
      <c r="Q27" s="119">
        <f t="shared" si="15"/>
        <v>1125</v>
      </c>
      <c r="R27" s="119">
        <f t="shared" si="16"/>
        <v>337</v>
      </c>
      <c r="S27" s="119">
        <f t="shared" si="17"/>
        <v>1181</v>
      </c>
      <c r="T27" s="119">
        <f t="shared" si="18"/>
        <v>355</v>
      </c>
      <c r="U27" s="119">
        <f t="shared" si="19"/>
        <v>1240</v>
      </c>
      <c r="V27" s="119">
        <f t="shared" si="20"/>
        <v>371</v>
      </c>
      <c r="W27" s="119">
        <f t="shared" si="21"/>
        <v>1299</v>
      </c>
      <c r="X27" s="119">
        <f t="shared" si="22"/>
        <v>390</v>
      </c>
      <c r="Y27" s="119">
        <f t="shared" si="23"/>
        <v>1364</v>
      </c>
      <c r="Z27" s="119">
        <f t="shared" si="24"/>
        <v>405</v>
      </c>
      <c r="AA27" s="119">
        <f t="shared" si="25"/>
        <v>1417</v>
      </c>
      <c r="AB27" s="120">
        <f t="shared" si="26"/>
        <v>426</v>
      </c>
      <c r="AC27" s="121">
        <f t="shared" si="27"/>
        <v>1491</v>
      </c>
    </row>
    <row r="28" spans="1:29" s="122" customFormat="1" ht="10.5" customHeight="1">
      <c r="A28" s="118">
        <v>23</v>
      </c>
      <c r="B28" s="119">
        <f t="shared" si="0"/>
        <v>196</v>
      </c>
      <c r="C28" s="119">
        <f t="shared" si="1"/>
        <v>685</v>
      </c>
      <c r="D28" s="119">
        <f t="shared" si="2"/>
        <v>221</v>
      </c>
      <c r="E28" s="119">
        <f t="shared" si="3"/>
        <v>774</v>
      </c>
      <c r="F28" s="119">
        <f t="shared" si="4"/>
        <v>238</v>
      </c>
      <c r="G28" s="119">
        <f t="shared" si="5"/>
        <v>833</v>
      </c>
      <c r="H28" s="119">
        <f t="shared" si="6"/>
        <v>279</v>
      </c>
      <c r="I28" s="119">
        <f t="shared" si="7"/>
        <v>978</v>
      </c>
      <c r="J28" s="119">
        <f t="shared" si="8"/>
        <v>291</v>
      </c>
      <c r="K28" s="119">
        <f t="shared" si="9"/>
        <v>1019</v>
      </c>
      <c r="L28" s="119">
        <f t="shared" si="10"/>
        <v>304</v>
      </c>
      <c r="M28" s="119">
        <f t="shared" si="11"/>
        <v>1067</v>
      </c>
      <c r="N28" s="119">
        <f t="shared" si="12"/>
        <v>315</v>
      </c>
      <c r="O28" s="119">
        <f t="shared" si="13"/>
        <v>1104</v>
      </c>
      <c r="P28" s="119">
        <f t="shared" si="14"/>
        <v>336</v>
      </c>
      <c r="Q28" s="119">
        <f t="shared" si="15"/>
        <v>1175</v>
      </c>
      <c r="R28" s="119">
        <f t="shared" si="16"/>
        <v>353</v>
      </c>
      <c r="S28" s="119">
        <f t="shared" si="17"/>
        <v>1234</v>
      </c>
      <c r="T28" s="119">
        <f t="shared" si="18"/>
        <v>370</v>
      </c>
      <c r="U28" s="119">
        <f t="shared" si="19"/>
        <v>1297</v>
      </c>
      <c r="V28" s="119">
        <f t="shared" si="20"/>
        <v>388</v>
      </c>
      <c r="W28" s="119">
        <f t="shared" si="21"/>
        <v>1358</v>
      </c>
      <c r="X28" s="119">
        <f t="shared" si="22"/>
        <v>407</v>
      </c>
      <c r="Y28" s="119">
        <f t="shared" si="23"/>
        <v>1426</v>
      </c>
      <c r="Z28" s="119">
        <f t="shared" si="24"/>
        <v>423</v>
      </c>
      <c r="AA28" s="119">
        <f t="shared" si="25"/>
        <v>1481</v>
      </c>
      <c r="AB28" s="120">
        <f t="shared" si="26"/>
        <v>446</v>
      </c>
      <c r="AC28" s="121">
        <f t="shared" si="27"/>
        <v>1559</v>
      </c>
    </row>
    <row r="29" spans="1:29" s="122" customFormat="1" ht="10.5" customHeight="1">
      <c r="A29" s="118">
        <v>24</v>
      </c>
      <c r="B29" s="119">
        <f t="shared" si="0"/>
        <v>204</v>
      </c>
      <c r="C29" s="119">
        <f t="shared" si="1"/>
        <v>715</v>
      </c>
      <c r="D29" s="119">
        <f t="shared" si="2"/>
        <v>231</v>
      </c>
      <c r="E29" s="119">
        <f t="shared" si="3"/>
        <v>807</v>
      </c>
      <c r="F29" s="119">
        <f t="shared" si="4"/>
        <v>249</v>
      </c>
      <c r="G29" s="119">
        <f t="shared" si="5"/>
        <v>870</v>
      </c>
      <c r="H29" s="119">
        <f t="shared" si="6"/>
        <v>291</v>
      </c>
      <c r="I29" s="119">
        <f t="shared" si="7"/>
        <v>1020</v>
      </c>
      <c r="J29" s="119">
        <f t="shared" si="8"/>
        <v>303</v>
      </c>
      <c r="K29" s="119">
        <f t="shared" si="9"/>
        <v>1062</v>
      </c>
      <c r="L29" s="119">
        <f t="shared" si="10"/>
        <v>318</v>
      </c>
      <c r="M29" s="119">
        <f t="shared" si="11"/>
        <v>1113</v>
      </c>
      <c r="N29" s="119">
        <f t="shared" si="12"/>
        <v>329</v>
      </c>
      <c r="O29" s="119">
        <f t="shared" si="13"/>
        <v>1151</v>
      </c>
      <c r="P29" s="119">
        <f t="shared" si="14"/>
        <v>350</v>
      </c>
      <c r="Q29" s="119">
        <f t="shared" si="15"/>
        <v>1227</v>
      </c>
      <c r="R29" s="119">
        <f t="shared" si="16"/>
        <v>368</v>
      </c>
      <c r="S29" s="119">
        <f t="shared" si="17"/>
        <v>1288</v>
      </c>
      <c r="T29" s="119">
        <f t="shared" si="18"/>
        <v>387</v>
      </c>
      <c r="U29" s="119">
        <f t="shared" si="19"/>
        <v>1353</v>
      </c>
      <c r="V29" s="119">
        <f t="shared" si="20"/>
        <v>405</v>
      </c>
      <c r="W29" s="119">
        <f t="shared" si="21"/>
        <v>1417</v>
      </c>
      <c r="X29" s="119">
        <f t="shared" si="22"/>
        <v>425</v>
      </c>
      <c r="Y29" s="119">
        <f t="shared" si="23"/>
        <v>1487</v>
      </c>
      <c r="Z29" s="119">
        <f t="shared" si="24"/>
        <v>441</v>
      </c>
      <c r="AA29" s="119">
        <f t="shared" si="25"/>
        <v>1545</v>
      </c>
      <c r="AB29" s="120">
        <f t="shared" si="26"/>
        <v>464</v>
      </c>
      <c r="AC29" s="121">
        <f t="shared" si="27"/>
        <v>1626</v>
      </c>
    </row>
    <row r="30" spans="1:29" s="122" customFormat="1" ht="10.5" customHeight="1">
      <c r="A30" s="118">
        <v>25</v>
      </c>
      <c r="B30" s="119">
        <f t="shared" si="0"/>
        <v>213</v>
      </c>
      <c r="C30" s="119">
        <f t="shared" si="1"/>
        <v>745</v>
      </c>
      <c r="D30" s="119">
        <f t="shared" si="2"/>
        <v>240</v>
      </c>
      <c r="E30" s="119">
        <f t="shared" si="3"/>
        <v>841</v>
      </c>
      <c r="F30" s="119">
        <f t="shared" si="4"/>
        <v>259</v>
      </c>
      <c r="G30" s="119">
        <f t="shared" si="5"/>
        <v>906</v>
      </c>
      <c r="H30" s="119">
        <f t="shared" si="6"/>
        <v>303</v>
      </c>
      <c r="I30" s="119">
        <f t="shared" si="7"/>
        <v>1062</v>
      </c>
      <c r="J30" s="119">
        <f t="shared" si="8"/>
        <v>317</v>
      </c>
      <c r="K30" s="119">
        <f t="shared" si="9"/>
        <v>1107</v>
      </c>
      <c r="L30" s="119">
        <f t="shared" si="10"/>
        <v>331</v>
      </c>
      <c r="M30" s="119">
        <f t="shared" si="11"/>
        <v>1159</v>
      </c>
      <c r="N30" s="119">
        <f t="shared" si="12"/>
        <v>343</v>
      </c>
      <c r="O30" s="119">
        <f t="shared" si="13"/>
        <v>1199</v>
      </c>
      <c r="P30" s="119">
        <f t="shared" si="14"/>
        <v>365</v>
      </c>
      <c r="Q30" s="119">
        <f t="shared" si="15"/>
        <v>1278</v>
      </c>
      <c r="R30" s="119">
        <f t="shared" si="16"/>
        <v>383</v>
      </c>
      <c r="S30" s="119">
        <f t="shared" si="17"/>
        <v>1342</v>
      </c>
      <c r="T30" s="119">
        <f t="shared" si="18"/>
        <v>403</v>
      </c>
      <c r="U30" s="119">
        <f t="shared" si="19"/>
        <v>1410</v>
      </c>
      <c r="V30" s="119">
        <f t="shared" si="20"/>
        <v>422</v>
      </c>
      <c r="W30" s="119">
        <f t="shared" si="21"/>
        <v>1476</v>
      </c>
      <c r="X30" s="119">
        <f t="shared" si="22"/>
        <v>443</v>
      </c>
      <c r="Y30" s="119">
        <f t="shared" si="23"/>
        <v>1550</v>
      </c>
      <c r="Z30" s="119">
        <f t="shared" si="24"/>
        <v>460</v>
      </c>
      <c r="AA30" s="119">
        <f t="shared" si="25"/>
        <v>1610</v>
      </c>
      <c r="AB30" s="120">
        <f t="shared" si="26"/>
        <v>484</v>
      </c>
      <c r="AC30" s="121">
        <f t="shared" si="27"/>
        <v>1694</v>
      </c>
    </row>
    <row r="31" spans="1:29" s="122" customFormat="1" ht="10.5" customHeight="1">
      <c r="A31" s="118">
        <v>26</v>
      </c>
      <c r="B31" s="119">
        <f t="shared" si="0"/>
        <v>221</v>
      </c>
      <c r="C31" s="119">
        <f t="shared" si="1"/>
        <v>774</v>
      </c>
      <c r="D31" s="119">
        <f t="shared" si="2"/>
        <v>250</v>
      </c>
      <c r="E31" s="119">
        <f t="shared" si="3"/>
        <v>875</v>
      </c>
      <c r="F31" s="119">
        <f t="shared" si="4"/>
        <v>269</v>
      </c>
      <c r="G31" s="119">
        <f t="shared" si="5"/>
        <v>942</v>
      </c>
      <c r="H31" s="119">
        <f t="shared" si="6"/>
        <v>315</v>
      </c>
      <c r="I31" s="119">
        <f t="shared" si="7"/>
        <v>1105</v>
      </c>
      <c r="J31" s="119">
        <f t="shared" si="8"/>
        <v>329</v>
      </c>
      <c r="K31" s="119">
        <f t="shared" si="9"/>
        <v>1151</v>
      </c>
      <c r="L31" s="119">
        <f t="shared" si="10"/>
        <v>344</v>
      </c>
      <c r="M31" s="119">
        <f t="shared" si="11"/>
        <v>1206</v>
      </c>
      <c r="N31" s="119">
        <f t="shared" si="12"/>
        <v>356</v>
      </c>
      <c r="O31" s="119">
        <f t="shared" si="13"/>
        <v>1247</v>
      </c>
      <c r="P31" s="119">
        <f t="shared" si="14"/>
        <v>380</v>
      </c>
      <c r="Q31" s="119">
        <f t="shared" si="15"/>
        <v>1329</v>
      </c>
      <c r="R31" s="119">
        <f t="shared" si="16"/>
        <v>399</v>
      </c>
      <c r="S31" s="119">
        <f t="shared" si="17"/>
        <v>1396</v>
      </c>
      <c r="T31" s="119">
        <f t="shared" si="18"/>
        <v>418</v>
      </c>
      <c r="U31" s="119">
        <f t="shared" si="19"/>
        <v>1465</v>
      </c>
      <c r="V31" s="119">
        <f t="shared" si="20"/>
        <v>438</v>
      </c>
      <c r="W31" s="119">
        <f t="shared" si="21"/>
        <v>1534</v>
      </c>
      <c r="X31" s="119">
        <f t="shared" si="22"/>
        <v>460</v>
      </c>
      <c r="Y31" s="119">
        <f t="shared" si="23"/>
        <v>1611</v>
      </c>
      <c r="Z31" s="119">
        <f t="shared" si="24"/>
        <v>479</v>
      </c>
      <c r="AA31" s="119">
        <f t="shared" si="25"/>
        <v>1675</v>
      </c>
      <c r="AB31" s="120">
        <f t="shared" si="26"/>
        <v>504</v>
      </c>
      <c r="AC31" s="121">
        <f t="shared" si="27"/>
        <v>1761</v>
      </c>
    </row>
    <row r="32" spans="1:29" s="122" customFormat="1" ht="10.5" customHeight="1">
      <c r="A32" s="118">
        <v>27</v>
      </c>
      <c r="B32" s="119">
        <f t="shared" si="0"/>
        <v>230</v>
      </c>
      <c r="C32" s="119">
        <f t="shared" si="1"/>
        <v>804</v>
      </c>
      <c r="D32" s="119">
        <f t="shared" si="2"/>
        <v>260</v>
      </c>
      <c r="E32" s="119">
        <f t="shared" si="3"/>
        <v>909</v>
      </c>
      <c r="F32" s="119">
        <f t="shared" si="4"/>
        <v>279</v>
      </c>
      <c r="G32" s="119">
        <f t="shared" si="5"/>
        <v>978</v>
      </c>
      <c r="H32" s="119">
        <f t="shared" si="6"/>
        <v>328</v>
      </c>
      <c r="I32" s="119">
        <f t="shared" si="7"/>
        <v>1148</v>
      </c>
      <c r="J32" s="119">
        <f t="shared" si="8"/>
        <v>342</v>
      </c>
      <c r="K32" s="119">
        <f t="shared" si="9"/>
        <v>1195</v>
      </c>
      <c r="L32" s="119">
        <f t="shared" si="10"/>
        <v>358</v>
      </c>
      <c r="M32" s="119">
        <f t="shared" si="11"/>
        <v>1252</v>
      </c>
      <c r="N32" s="119">
        <f t="shared" si="12"/>
        <v>370</v>
      </c>
      <c r="O32" s="119">
        <f t="shared" si="13"/>
        <v>1296</v>
      </c>
      <c r="P32" s="119">
        <f t="shared" si="14"/>
        <v>394</v>
      </c>
      <c r="Q32" s="119">
        <f t="shared" si="15"/>
        <v>1380</v>
      </c>
      <c r="R32" s="119">
        <f t="shared" si="16"/>
        <v>414</v>
      </c>
      <c r="S32" s="119">
        <f t="shared" si="17"/>
        <v>1450</v>
      </c>
      <c r="T32" s="119">
        <f t="shared" si="18"/>
        <v>435</v>
      </c>
      <c r="U32" s="119">
        <f t="shared" si="19"/>
        <v>1522</v>
      </c>
      <c r="V32" s="119">
        <f t="shared" si="20"/>
        <v>456</v>
      </c>
      <c r="W32" s="119">
        <f t="shared" si="21"/>
        <v>1594</v>
      </c>
      <c r="X32" s="119">
        <f t="shared" si="22"/>
        <v>479</v>
      </c>
      <c r="Y32" s="119">
        <f t="shared" si="23"/>
        <v>1674</v>
      </c>
      <c r="Z32" s="119">
        <f t="shared" si="24"/>
        <v>497</v>
      </c>
      <c r="AA32" s="119">
        <f t="shared" si="25"/>
        <v>1739</v>
      </c>
      <c r="AB32" s="120">
        <f t="shared" si="26"/>
        <v>522</v>
      </c>
      <c r="AC32" s="121">
        <f t="shared" si="27"/>
        <v>1829</v>
      </c>
    </row>
    <row r="33" spans="1:29" s="122" customFormat="1" ht="10.5" customHeight="1">
      <c r="A33" s="118">
        <v>28</v>
      </c>
      <c r="B33" s="119">
        <f t="shared" si="0"/>
        <v>239</v>
      </c>
      <c r="C33" s="119">
        <f t="shared" si="1"/>
        <v>834</v>
      </c>
      <c r="D33" s="119">
        <f t="shared" si="2"/>
        <v>269</v>
      </c>
      <c r="E33" s="119">
        <f t="shared" si="3"/>
        <v>942</v>
      </c>
      <c r="F33" s="119">
        <f t="shared" si="4"/>
        <v>290</v>
      </c>
      <c r="G33" s="119">
        <f t="shared" si="5"/>
        <v>1014</v>
      </c>
      <c r="H33" s="119">
        <f t="shared" si="6"/>
        <v>340</v>
      </c>
      <c r="I33" s="119">
        <f t="shared" si="7"/>
        <v>1190</v>
      </c>
      <c r="J33" s="119">
        <f t="shared" si="8"/>
        <v>354</v>
      </c>
      <c r="K33" s="119">
        <f t="shared" si="9"/>
        <v>1240</v>
      </c>
      <c r="L33" s="119">
        <f t="shared" si="10"/>
        <v>371</v>
      </c>
      <c r="M33" s="119">
        <f t="shared" si="11"/>
        <v>1298</v>
      </c>
      <c r="N33" s="119">
        <f t="shared" si="12"/>
        <v>383</v>
      </c>
      <c r="O33" s="119">
        <f t="shared" si="13"/>
        <v>1344</v>
      </c>
      <c r="P33" s="119">
        <f t="shared" si="14"/>
        <v>409</v>
      </c>
      <c r="Q33" s="119">
        <f t="shared" si="15"/>
        <v>1431</v>
      </c>
      <c r="R33" s="119">
        <f t="shared" si="16"/>
        <v>429</v>
      </c>
      <c r="S33" s="119">
        <f t="shared" si="17"/>
        <v>1504</v>
      </c>
      <c r="T33" s="119">
        <f t="shared" si="18"/>
        <v>451</v>
      </c>
      <c r="U33" s="119">
        <f t="shared" si="19"/>
        <v>1578</v>
      </c>
      <c r="V33" s="119">
        <f t="shared" si="20"/>
        <v>472</v>
      </c>
      <c r="W33" s="119">
        <f t="shared" si="21"/>
        <v>1653</v>
      </c>
      <c r="X33" s="119">
        <f t="shared" si="22"/>
        <v>496</v>
      </c>
      <c r="Y33" s="119">
        <f t="shared" si="23"/>
        <v>1736</v>
      </c>
      <c r="Z33" s="119">
        <f t="shared" si="24"/>
        <v>515</v>
      </c>
      <c r="AA33" s="119">
        <f t="shared" si="25"/>
        <v>1803</v>
      </c>
      <c r="AB33" s="120">
        <f t="shared" si="26"/>
        <v>542</v>
      </c>
      <c r="AC33" s="121">
        <f t="shared" si="27"/>
        <v>1897</v>
      </c>
    </row>
    <row r="34" spans="1:29" s="122" customFormat="1" ht="10.5" customHeight="1">
      <c r="A34" s="118">
        <v>29</v>
      </c>
      <c r="B34" s="119">
        <f t="shared" si="0"/>
        <v>246</v>
      </c>
      <c r="C34" s="119">
        <f t="shared" si="1"/>
        <v>864</v>
      </c>
      <c r="D34" s="119">
        <f t="shared" si="2"/>
        <v>279</v>
      </c>
      <c r="E34" s="119">
        <f t="shared" si="3"/>
        <v>976</v>
      </c>
      <c r="F34" s="119">
        <f t="shared" si="4"/>
        <v>300</v>
      </c>
      <c r="G34" s="119">
        <f t="shared" si="5"/>
        <v>1050</v>
      </c>
      <c r="H34" s="119">
        <f t="shared" si="6"/>
        <v>353</v>
      </c>
      <c r="I34" s="119">
        <f t="shared" si="7"/>
        <v>1232</v>
      </c>
      <c r="J34" s="119">
        <f t="shared" si="8"/>
        <v>367</v>
      </c>
      <c r="K34" s="119">
        <f t="shared" si="9"/>
        <v>1284</v>
      </c>
      <c r="L34" s="119">
        <f t="shared" si="10"/>
        <v>384</v>
      </c>
      <c r="M34" s="119">
        <f t="shared" si="11"/>
        <v>1345</v>
      </c>
      <c r="N34" s="119">
        <f t="shared" si="12"/>
        <v>398</v>
      </c>
      <c r="O34" s="119">
        <f t="shared" si="13"/>
        <v>1391</v>
      </c>
      <c r="P34" s="119">
        <f t="shared" si="14"/>
        <v>424</v>
      </c>
      <c r="Q34" s="119">
        <f t="shared" si="15"/>
        <v>1482</v>
      </c>
      <c r="R34" s="119">
        <f t="shared" si="16"/>
        <v>445</v>
      </c>
      <c r="S34" s="119">
        <f t="shared" si="17"/>
        <v>1557</v>
      </c>
      <c r="T34" s="119">
        <f t="shared" si="18"/>
        <v>467</v>
      </c>
      <c r="U34" s="119">
        <f t="shared" si="19"/>
        <v>1635</v>
      </c>
      <c r="V34" s="119">
        <f t="shared" si="20"/>
        <v>490</v>
      </c>
      <c r="W34" s="119">
        <f t="shared" si="21"/>
        <v>1712</v>
      </c>
      <c r="X34" s="119">
        <f t="shared" si="22"/>
        <v>514</v>
      </c>
      <c r="Y34" s="119">
        <f t="shared" si="23"/>
        <v>1797</v>
      </c>
      <c r="Z34" s="119">
        <f t="shared" si="24"/>
        <v>533</v>
      </c>
      <c r="AA34" s="119">
        <f t="shared" si="25"/>
        <v>1867</v>
      </c>
      <c r="AB34" s="120">
        <f t="shared" si="26"/>
        <v>562</v>
      </c>
      <c r="AC34" s="121">
        <f t="shared" si="27"/>
        <v>1965</v>
      </c>
    </row>
    <row r="35" spans="1:29" s="122" customFormat="1" ht="10.5" customHeight="1" thickBot="1">
      <c r="A35" s="123">
        <v>30</v>
      </c>
      <c r="B35" s="119">
        <f t="shared" si="0"/>
        <v>255</v>
      </c>
      <c r="C35" s="119">
        <f t="shared" si="1"/>
        <v>894</v>
      </c>
      <c r="D35" s="119">
        <f t="shared" si="2"/>
        <v>288</v>
      </c>
      <c r="E35" s="119">
        <f t="shared" si="3"/>
        <v>1010</v>
      </c>
      <c r="F35" s="119">
        <f t="shared" si="4"/>
        <v>311</v>
      </c>
      <c r="G35" s="119">
        <f t="shared" si="5"/>
        <v>1087</v>
      </c>
      <c r="H35" s="119">
        <f t="shared" si="6"/>
        <v>365</v>
      </c>
      <c r="I35" s="119">
        <f t="shared" si="7"/>
        <v>1275</v>
      </c>
      <c r="J35" s="119">
        <f t="shared" si="8"/>
        <v>380</v>
      </c>
      <c r="K35" s="119">
        <f t="shared" si="9"/>
        <v>1329</v>
      </c>
      <c r="L35" s="119">
        <f t="shared" si="10"/>
        <v>398</v>
      </c>
      <c r="M35" s="119">
        <f t="shared" si="11"/>
        <v>1391</v>
      </c>
      <c r="N35" s="119">
        <f t="shared" si="12"/>
        <v>411</v>
      </c>
      <c r="O35" s="119">
        <f t="shared" si="13"/>
        <v>1439</v>
      </c>
      <c r="P35" s="119">
        <f t="shared" si="14"/>
        <v>438</v>
      </c>
      <c r="Q35" s="119">
        <f t="shared" si="15"/>
        <v>1533</v>
      </c>
      <c r="R35" s="119">
        <f t="shared" si="16"/>
        <v>460</v>
      </c>
      <c r="S35" s="119">
        <f t="shared" si="17"/>
        <v>1611</v>
      </c>
      <c r="T35" s="119">
        <f t="shared" si="18"/>
        <v>483</v>
      </c>
      <c r="U35" s="119">
        <f t="shared" si="19"/>
        <v>1691</v>
      </c>
      <c r="V35" s="119">
        <f t="shared" si="20"/>
        <v>506</v>
      </c>
      <c r="W35" s="119">
        <f t="shared" si="21"/>
        <v>1771</v>
      </c>
      <c r="X35" s="119">
        <f t="shared" si="22"/>
        <v>531</v>
      </c>
      <c r="Y35" s="119">
        <f t="shared" si="23"/>
        <v>1860</v>
      </c>
      <c r="Z35" s="124">
        <f t="shared" si="24"/>
        <v>552</v>
      </c>
      <c r="AA35" s="124">
        <f t="shared" si="25"/>
        <v>1932</v>
      </c>
      <c r="AB35" s="124">
        <f t="shared" si="26"/>
        <v>581</v>
      </c>
      <c r="AC35" s="125">
        <f t="shared" si="27"/>
        <v>2033</v>
      </c>
    </row>
    <row r="36" spans="1:29" ht="3" customHeight="1" thickBot="1">
      <c r="A36" s="275"/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7"/>
      <c r="AB36" s="126"/>
      <c r="AC36" s="126"/>
    </row>
    <row r="37" spans="1:29" ht="12" customHeight="1">
      <c r="A37" s="278"/>
      <c r="B37" s="281" t="s">
        <v>88</v>
      </c>
      <c r="C37" s="282"/>
      <c r="D37" s="281" t="s">
        <v>91</v>
      </c>
      <c r="E37" s="282"/>
      <c r="F37" s="281" t="s">
        <v>92</v>
      </c>
      <c r="G37" s="282"/>
      <c r="H37" s="281" t="s">
        <v>93</v>
      </c>
      <c r="I37" s="282"/>
      <c r="J37" s="281" t="s">
        <v>94</v>
      </c>
      <c r="K37" s="282"/>
      <c r="L37" s="281" t="s">
        <v>95</v>
      </c>
      <c r="M37" s="282"/>
      <c r="N37" s="281" t="s">
        <v>96</v>
      </c>
      <c r="O37" s="282"/>
      <c r="P37" s="281" t="s">
        <v>97</v>
      </c>
      <c r="Q37" s="282"/>
      <c r="R37" s="281" t="s">
        <v>98</v>
      </c>
      <c r="S37" s="282"/>
      <c r="T37" s="281" t="s">
        <v>99</v>
      </c>
      <c r="U37" s="282"/>
      <c r="V37" s="281" t="s">
        <v>100</v>
      </c>
      <c r="W37" s="282"/>
      <c r="X37" s="281" t="s">
        <v>101</v>
      </c>
      <c r="Y37" s="282"/>
      <c r="Z37" s="281" t="s">
        <v>102</v>
      </c>
      <c r="AA37" s="282"/>
      <c r="AB37" s="268"/>
      <c r="AC37" s="269"/>
    </row>
    <row r="38" spans="1:29" ht="12" customHeight="1">
      <c r="A38" s="279"/>
      <c r="B38" s="270">
        <v>26400</v>
      </c>
      <c r="C38" s="270"/>
      <c r="D38" s="271">
        <v>27600</v>
      </c>
      <c r="E38" s="272"/>
      <c r="F38" s="271">
        <v>28800</v>
      </c>
      <c r="G38" s="272"/>
      <c r="H38" s="271">
        <v>30300</v>
      </c>
      <c r="I38" s="272"/>
      <c r="J38" s="271">
        <v>31800</v>
      </c>
      <c r="K38" s="272"/>
      <c r="L38" s="271">
        <v>33300</v>
      </c>
      <c r="M38" s="272"/>
      <c r="N38" s="271">
        <v>34800</v>
      </c>
      <c r="O38" s="272"/>
      <c r="P38" s="271">
        <v>36300</v>
      </c>
      <c r="Q38" s="272"/>
      <c r="R38" s="271">
        <v>38200</v>
      </c>
      <c r="S38" s="272"/>
      <c r="T38" s="271">
        <v>40100</v>
      </c>
      <c r="U38" s="272"/>
      <c r="V38" s="271">
        <v>42000</v>
      </c>
      <c r="W38" s="272"/>
      <c r="X38" s="271">
        <v>43900</v>
      </c>
      <c r="Y38" s="272"/>
      <c r="Z38" s="271">
        <v>45800</v>
      </c>
      <c r="AA38" s="272"/>
      <c r="AB38" s="283"/>
      <c r="AC38" s="284"/>
    </row>
    <row r="39" spans="1:29" ht="12" customHeight="1">
      <c r="A39" s="280"/>
      <c r="B39" s="127" t="s">
        <v>89</v>
      </c>
      <c r="C39" s="127" t="s">
        <v>90</v>
      </c>
      <c r="D39" s="127" t="s">
        <v>89</v>
      </c>
      <c r="E39" s="127" t="s">
        <v>90</v>
      </c>
      <c r="F39" s="127" t="s">
        <v>89</v>
      </c>
      <c r="G39" s="127" t="s">
        <v>90</v>
      </c>
      <c r="H39" s="127" t="s">
        <v>89</v>
      </c>
      <c r="I39" s="127" t="s">
        <v>90</v>
      </c>
      <c r="J39" s="127" t="s">
        <v>89</v>
      </c>
      <c r="K39" s="127" t="s">
        <v>90</v>
      </c>
      <c r="L39" s="127" t="s">
        <v>89</v>
      </c>
      <c r="M39" s="127" t="s">
        <v>90</v>
      </c>
      <c r="N39" s="127" t="s">
        <v>89</v>
      </c>
      <c r="O39" s="127" t="s">
        <v>90</v>
      </c>
      <c r="P39" s="127" t="s">
        <v>89</v>
      </c>
      <c r="Q39" s="127" t="s">
        <v>90</v>
      </c>
      <c r="R39" s="127" t="s">
        <v>89</v>
      </c>
      <c r="S39" s="127" t="s">
        <v>90</v>
      </c>
      <c r="T39" s="127" t="s">
        <v>89</v>
      </c>
      <c r="U39" s="127" t="s">
        <v>90</v>
      </c>
      <c r="V39" s="127" t="s">
        <v>89</v>
      </c>
      <c r="W39" s="127" t="s">
        <v>90</v>
      </c>
      <c r="X39" s="127" t="s">
        <v>89</v>
      </c>
      <c r="Y39" s="127" t="s">
        <v>90</v>
      </c>
      <c r="Z39" s="127" t="s">
        <v>89</v>
      </c>
      <c r="AA39" s="127" t="s">
        <v>90</v>
      </c>
      <c r="AB39" s="116" t="s">
        <v>89</v>
      </c>
      <c r="AC39" s="117" t="s">
        <v>90</v>
      </c>
    </row>
    <row r="40" spans="1:29" s="122" customFormat="1" ht="10.5" customHeight="1">
      <c r="A40" s="118">
        <v>1</v>
      </c>
      <c r="B40" s="119">
        <f aca="true" t="shared" si="28" ref="B40:B69">ROUND($B$38*$A40/30*$AF$1*20/100,0)+ROUND($B$38*$A40/30*$AF$2*20/100,0)</f>
        <v>20</v>
      </c>
      <c r="C40" s="119">
        <f aca="true" t="shared" si="29" ref="C40:C69">ROUND($B$38*$A40/30*$AF$1*70/100,0)+ROUND($B$38*$A40/30*$AF$2*70/100,0)</f>
        <v>71</v>
      </c>
      <c r="D40" s="119">
        <f aca="true" t="shared" si="30" ref="D40:D69">ROUND($D$38*$A40/30*$AF$1*20/100,0)+ROUND($D$38*$A40/30*$AF$2*20/100,0)</f>
        <v>21</v>
      </c>
      <c r="E40" s="119">
        <f aca="true" t="shared" si="31" ref="E40:E69">ROUND($D$38*$A40/30*$AF$1*70/100,0)+ROUND($D$38*$A40/30*$AF$2*70/100,0)</f>
        <v>74</v>
      </c>
      <c r="F40" s="119">
        <f aca="true" t="shared" si="32" ref="F40:F69">ROUND($F$38*$A40/30*$AF$1*20/100,0)+ROUND($F$38*$A40/30*$AF$2*20/100,0)</f>
        <v>22</v>
      </c>
      <c r="G40" s="119">
        <f aca="true" t="shared" si="33" ref="G40:G69">ROUND($F$38*$A40/30*$AF$1*70/100,0)+ROUND($F$38*$A40/30*$AF$2*70/100,0)</f>
        <v>78</v>
      </c>
      <c r="H40" s="119">
        <f aca="true" t="shared" si="34" ref="H40:H69">ROUND($H$38*$A40/30*$AF$1*20/100,0)+ROUND($H$38*$A40/30*$AF$2*20/100,0)</f>
        <v>23</v>
      </c>
      <c r="I40" s="119">
        <f aca="true" t="shared" si="35" ref="I40:I69">ROUND($H$38*$A40/30*$AF$1*70/100,0)+ROUND($H$38*$A40/30*$AF$2*70/100,0)</f>
        <v>81</v>
      </c>
      <c r="J40" s="119">
        <f aca="true" t="shared" si="36" ref="J40:J69">ROUND($J$38*$A40/30*$AF$1*20/100,0)+ROUND($J$38*$A40/30*$AF$2*20/100,0)</f>
        <v>24</v>
      </c>
      <c r="K40" s="119">
        <f aca="true" t="shared" si="37" ref="K40:K69">ROUND($J$38*$A40/30*$AF$1*70/100,0)+ROUND($J$38*$A40/30*$AF$2*70/100,0)</f>
        <v>85</v>
      </c>
      <c r="L40" s="119">
        <f aca="true" t="shared" si="38" ref="L40:L69">ROUND($L$38*$A40/30*$AF$1*20/100,0)+ROUND($L$38*$A40/30*$AF$2*20/100,0)</f>
        <v>25</v>
      </c>
      <c r="M40" s="119">
        <f aca="true" t="shared" si="39" ref="M40:M69">ROUND($L$38*$A40/30*$AF$1*70/100,0)+ROUND($L$38*$A40/30*$AF$2*70/100,0)</f>
        <v>90</v>
      </c>
      <c r="N40" s="119">
        <f aca="true" t="shared" si="40" ref="N40:N69">ROUND($N$38*$A40/30*$AF$1*20/100,0)+ROUND($N$38*$A40/30*$AF$2*20/100,0)</f>
        <v>26</v>
      </c>
      <c r="O40" s="119">
        <f aca="true" t="shared" si="41" ref="O40:O69">ROUND($N$38*$A40/30*$AF$1*70/100,0)+ROUND($N$38*$A40/30*$AF$2*70/100,0)</f>
        <v>93</v>
      </c>
      <c r="P40" s="119">
        <f aca="true" t="shared" si="42" ref="P40:P69">ROUND($P$38*$A40/30*$AF$1*20/100,0)+ROUND($P$38*$A40/30*$AF$2*20/100,0)</f>
        <v>27</v>
      </c>
      <c r="Q40" s="119">
        <f aca="true" t="shared" si="43" ref="Q40:Q69">ROUND($P$38*$A40/30*$AF$1*70/100,0)+ROUND($P$38*$A40/30*$AF$2*70/100,0)</f>
        <v>97</v>
      </c>
      <c r="R40" s="119">
        <f aca="true" t="shared" si="44" ref="R40:R69">ROUND($R$38*$A40/30*$AF$1*20/100,0)+ROUND($R$38*$A40/30*$AF$2*20/100,0)</f>
        <v>30</v>
      </c>
      <c r="S40" s="119">
        <f aca="true" t="shared" si="45" ref="S40:S69">ROUND($R$38*$A40/30*$AF$1*70/100,0)+ROUND($R$38*$A40/30*$AF$2*70/100,0)</f>
        <v>103</v>
      </c>
      <c r="T40" s="119">
        <f aca="true" t="shared" si="46" ref="T40:T69">ROUND($T$38*$A40/30*$AF$1*20/100,0)+ROUND($T$38*$A40/30*$AF$2*20/100,0)</f>
        <v>31</v>
      </c>
      <c r="U40" s="119">
        <f aca="true" t="shared" si="47" ref="U40:U69">ROUND($T$38*$A40/30*$AF$1*70/100,0)+ROUND($T$38*$A40/30*$AF$2*70/100,0)</f>
        <v>107</v>
      </c>
      <c r="V40" s="119">
        <f aca="true" t="shared" si="48" ref="V40:V69">ROUND($V$38*$A40/30*$AF$1*20/100,0)+ROUND($V$38*$A40/30*$AF$2*20/100,0)</f>
        <v>32</v>
      </c>
      <c r="W40" s="119">
        <f aca="true" t="shared" si="49" ref="W40:W69">ROUND($V$38*$A40/30*$AF$1*70/100,0)+ROUND($V$38*$A40/30*$AF$2*70/100,0)</f>
        <v>113</v>
      </c>
      <c r="X40" s="119">
        <f aca="true" t="shared" si="50" ref="X40:X69">ROUND($X$38*$A40/30*$AF$1*20/100,0)+ROUND($X$38*$A40/30*$AF$2*20/100,0)</f>
        <v>34</v>
      </c>
      <c r="Y40" s="119">
        <f aca="true" t="shared" si="51" ref="Y40:Y69">ROUND($X$38*$A40/30*$AF$1*70/100,0)+ROUND($X$38*$A40/30*$AF$2*70/100,0)</f>
        <v>118</v>
      </c>
      <c r="Z40" s="119">
        <f aca="true" t="shared" si="52" ref="Z40:Z69">ROUND($Z$38*$A40/30*$AF$1*20/100,0)+ROUND($Z$38*$A40/30*$AF$2*20/100,0)</f>
        <v>35</v>
      </c>
      <c r="AA40" s="119">
        <f aca="true" t="shared" si="53" ref="AA40:AA69">ROUND($Z$38*$A40/30*$AF$1*70/100,0)+ROUND($Z$38*$A40/30*$AF$2*70/100,0)</f>
        <v>123</v>
      </c>
      <c r="AB40" s="119"/>
      <c r="AC40" s="121"/>
    </row>
    <row r="41" spans="1:29" s="122" customFormat="1" ht="10.5" customHeight="1">
      <c r="A41" s="118">
        <v>2</v>
      </c>
      <c r="B41" s="119">
        <f t="shared" si="28"/>
        <v>41</v>
      </c>
      <c r="C41" s="119">
        <f t="shared" si="29"/>
        <v>141</v>
      </c>
      <c r="D41" s="119">
        <f t="shared" si="30"/>
        <v>43</v>
      </c>
      <c r="E41" s="119">
        <f t="shared" si="31"/>
        <v>148</v>
      </c>
      <c r="F41" s="119">
        <f t="shared" si="32"/>
        <v>44</v>
      </c>
      <c r="G41" s="119">
        <f t="shared" si="33"/>
        <v>154</v>
      </c>
      <c r="H41" s="119">
        <f t="shared" si="34"/>
        <v>46</v>
      </c>
      <c r="I41" s="119">
        <f t="shared" si="35"/>
        <v>162</v>
      </c>
      <c r="J41" s="119">
        <f t="shared" si="36"/>
        <v>49</v>
      </c>
      <c r="K41" s="119">
        <f t="shared" si="37"/>
        <v>171</v>
      </c>
      <c r="L41" s="119">
        <f t="shared" si="38"/>
        <v>51</v>
      </c>
      <c r="M41" s="119">
        <f t="shared" si="39"/>
        <v>179</v>
      </c>
      <c r="N41" s="119">
        <f t="shared" si="40"/>
        <v>54</v>
      </c>
      <c r="O41" s="119">
        <f t="shared" si="41"/>
        <v>187</v>
      </c>
      <c r="P41" s="119">
        <f t="shared" si="42"/>
        <v>56</v>
      </c>
      <c r="Q41" s="119">
        <f t="shared" si="43"/>
        <v>195</v>
      </c>
      <c r="R41" s="119">
        <f t="shared" si="44"/>
        <v>58</v>
      </c>
      <c r="S41" s="119">
        <f t="shared" si="45"/>
        <v>205</v>
      </c>
      <c r="T41" s="119">
        <f t="shared" si="46"/>
        <v>61</v>
      </c>
      <c r="U41" s="119">
        <f t="shared" si="47"/>
        <v>215</v>
      </c>
      <c r="V41" s="119">
        <f t="shared" si="48"/>
        <v>65</v>
      </c>
      <c r="W41" s="119">
        <f t="shared" si="49"/>
        <v>226</v>
      </c>
      <c r="X41" s="119">
        <f t="shared" si="50"/>
        <v>67</v>
      </c>
      <c r="Y41" s="119">
        <f t="shared" si="51"/>
        <v>235</v>
      </c>
      <c r="Z41" s="119">
        <f t="shared" si="52"/>
        <v>70</v>
      </c>
      <c r="AA41" s="119">
        <f t="shared" si="53"/>
        <v>245</v>
      </c>
      <c r="AB41" s="119"/>
      <c r="AC41" s="121"/>
    </row>
    <row r="42" spans="1:29" s="122" customFormat="1" ht="10.5" customHeight="1">
      <c r="A42" s="118">
        <v>3</v>
      </c>
      <c r="B42" s="119">
        <f t="shared" si="28"/>
        <v>60</v>
      </c>
      <c r="C42" s="119">
        <f t="shared" si="29"/>
        <v>212</v>
      </c>
      <c r="D42" s="119">
        <f t="shared" si="30"/>
        <v>64</v>
      </c>
      <c r="E42" s="119">
        <f t="shared" si="31"/>
        <v>222</v>
      </c>
      <c r="F42" s="119">
        <f t="shared" si="32"/>
        <v>66</v>
      </c>
      <c r="G42" s="119">
        <f t="shared" si="33"/>
        <v>232</v>
      </c>
      <c r="H42" s="119">
        <f t="shared" si="34"/>
        <v>70</v>
      </c>
      <c r="I42" s="119">
        <f t="shared" si="35"/>
        <v>244</v>
      </c>
      <c r="J42" s="119">
        <f t="shared" si="36"/>
        <v>73</v>
      </c>
      <c r="K42" s="119">
        <f t="shared" si="37"/>
        <v>256</v>
      </c>
      <c r="L42" s="119">
        <f t="shared" si="38"/>
        <v>77</v>
      </c>
      <c r="M42" s="119">
        <f t="shared" si="39"/>
        <v>268</v>
      </c>
      <c r="N42" s="119">
        <f t="shared" si="40"/>
        <v>80</v>
      </c>
      <c r="O42" s="119">
        <f t="shared" si="41"/>
        <v>280</v>
      </c>
      <c r="P42" s="119">
        <f t="shared" si="42"/>
        <v>83</v>
      </c>
      <c r="Q42" s="119">
        <f t="shared" si="43"/>
        <v>292</v>
      </c>
      <c r="R42" s="119">
        <f t="shared" si="44"/>
        <v>88</v>
      </c>
      <c r="S42" s="119">
        <f t="shared" si="45"/>
        <v>308</v>
      </c>
      <c r="T42" s="119">
        <f t="shared" si="46"/>
        <v>92</v>
      </c>
      <c r="U42" s="119">
        <f t="shared" si="47"/>
        <v>323</v>
      </c>
      <c r="V42" s="119">
        <f t="shared" si="48"/>
        <v>96</v>
      </c>
      <c r="W42" s="119">
        <f t="shared" si="49"/>
        <v>338</v>
      </c>
      <c r="X42" s="119">
        <f t="shared" si="50"/>
        <v>101</v>
      </c>
      <c r="Y42" s="119">
        <f t="shared" si="51"/>
        <v>354</v>
      </c>
      <c r="Z42" s="119">
        <f t="shared" si="52"/>
        <v>105</v>
      </c>
      <c r="AA42" s="119">
        <f t="shared" si="53"/>
        <v>369</v>
      </c>
      <c r="AB42" s="119"/>
      <c r="AC42" s="121"/>
    </row>
    <row r="43" spans="1:29" s="122" customFormat="1" ht="10.5" customHeight="1">
      <c r="A43" s="118">
        <v>4</v>
      </c>
      <c r="B43" s="119">
        <f t="shared" si="28"/>
        <v>81</v>
      </c>
      <c r="C43" s="119">
        <f t="shared" si="29"/>
        <v>284</v>
      </c>
      <c r="D43" s="119">
        <f t="shared" si="30"/>
        <v>84</v>
      </c>
      <c r="E43" s="119">
        <f t="shared" si="31"/>
        <v>296</v>
      </c>
      <c r="F43" s="119">
        <f t="shared" si="32"/>
        <v>89</v>
      </c>
      <c r="G43" s="119">
        <f t="shared" si="33"/>
        <v>309</v>
      </c>
      <c r="H43" s="119">
        <f t="shared" si="34"/>
        <v>93</v>
      </c>
      <c r="I43" s="119">
        <f t="shared" si="35"/>
        <v>325</v>
      </c>
      <c r="J43" s="119">
        <f t="shared" si="36"/>
        <v>97</v>
      </c>
      <c r="K43" s="119">
        <f t="shared" si="37"/>
        <v>342</v>
      </c>
      <c r="L43" s="119">
        <f t="shared" si="38"/>
        <v>102</v>
      </c>
      <c r="M43" s="119">
        <f t="shared" si="39"/>
        <v>357</v>
      </c>
      <c r="N43" s="119">
        <f t="shared" si="40"/>
        <v>106</v>
      </c>
      <c r="O43" s="119">
        <f t="shared" si="41"/>
        <v>373</v>
      </c>
      <c r="P43" s="119">
        <f t="shared" si="42"/>
        <v>112</v>
      </c>
      <c r="Q43" s="119">
        <f t="shared" si="43"/>
        <v>390</v>
      </c>
      <c r="R43" s="119">
        <f t="shared" si="44"/>
        <v>117</v>
      </c>
      <c r="S43" s="119">
        <f t="shared" si="45"/>
        <v>410</v>
      </c>
      <c r="T43" s="119">
        <f t="shared" si="46"/>
        <v>123</v>
      </c>
      <c r="U43" s="119">
        <f t="shared" si="47"/>
        <v>430</v>
      </c>
      <c r="V43" s="119">
        <f t="shared" si="48"/>
        <v>129</v>
      </c>
      <c r="W43" s="119">
        <f t="shared" si="49"/>
        <v>451</v>
      </c>
      <c r="X43" s="119">
        <f t="shared" si="50"/>
        <v>135</v>
      </c>
      <c r="Y43" s="119">
        <f t="shared" si="51"/>
        <v>471</v>
      </c>
      <c r="Z43" s="119">
        <f t="shared" si="52"/>
        <v>140</v>
      </c>
      <c r="AA43" s="119">
        <f t="shared" si="53"/>
        <v>492</v>
      </c>
      <c r="AB43" s="119"/>
      <c r="AC43" s="121"/>
    </row>
    <row r="44" spans="1:29" s="122" customFormat="1" ht="10.5" customHeight="1">
      <c r="A44" s="118">
        <v>5</v>
      </c>
      <c r="B44" s="119">
        <f t="shared" si="28"/>
        <v>101</v>
      </c>
      <c r="C44" s="119">
        <f t="shared" si="29"/>
        <v>354</v>
      </c>
      <c r="D44" s="119">
        <f t="shared" si="30"/>
        <v>106</v>
      </c>
      <c r="E44" s="119">
        <f t="shared" si="31"/>
        <v>370</v>
      </c>
      <c r="F44" s="119">
        <f t="shared" si="32"/>
        <v>111</v>
      </c>
      <c r="G44" s="119">
        <f t="shared" si="33"/>
        <v>387</v>
      </c>
      <c r="H44" s="119">
        <f t="shared" si="34"/>
        <v>116</v>
      </c>
      <c r="I44" s="119">
        <f t="shared" si="35"/>
        <v>406</v>
      </c>
      <c r="J44" s="119">
        <f t="shared" si="36"/>
        <v>122</v>
      </c>
      <c r="K44" s="119">
        <f t="shared" si="37"/>
        <v>427</v>
      </c>
      <c r="L44" s="119">
        <f t="shared" si="38"/>
        <v>128</v>
      </c>
      <c r="M44" s="119">
        <f t="shared" si="39"/>
        <v>447</v>
      </c>
      <c r="N44" s="119">
        <f t="shared" si="40"/>
        <v>134</v>
      </c>
      <c r="O44" s="119">
        <f t="shared" si="41"/>
        <v>467</v>
      </c>
      <c r="P44" s="119">
        <f t="shared" si="42"/>
        <v>139</v>
      </c>
      <c r="Q44" s="119">
        <f t="shared" si="43"/>
        <v>487</v>
      </c>
      <c r="R44" s="119">
        <f t="shared" si="44"/>
        <v>147</v>
      </c>
      <c r="S44" s="119">
        <f t="shared" si="45"/>
        <v>513</v>
      </c>
      <c r="T44" s="119">
        <f t="shared" si="46"/>
        <v>153</v>
      </c>
      <c r="U44" s="119">
        <f t="shared" si="47"/>
        <v>538</v>
      </c>
      <c r="V44" s="119">
        <f t="shared" si="48"/>
        <v>161</v>
      </c>
      <c r="W44" s="119">
        <f t="shared" si="49"/>
        <v>564</v>
      </c>
      <c r="X44" s="119">
        <f t="shared" si="50"/>
        <v>169</v>
      </c>
      <c r="Y44" s="119">
        <f t="shared" si="51"/>
        <v>589</v>
      </c>
      <c r="Z44" s="119">
        <f t="shared" si="52"/>
        <v>175</v>
      </c>
      <c r="AA44" s="119">
        <f t="shared" si="53"/>
        <v>614</v>
      </c>
      <c r="AB44" s="119"/>
      <c r="AC44" s="121"/>
    </row>
    <row r="45" spans="1:29" s="122" customFormat="1" ht="10.5" customHeight="1">
      <c r="A45" s="118">
        <v>6</v>
      </c>
      <c r="B45" s="119">
        <f t="shared" si="28"/>
        <v>122</v>
      </c>
      <c r="C45" s="119">
        <f t="shared" si="29"/>
        <v>425</v>
      </c>
      <c r="D45" s="119">
        <f t="shared" si="30"/>
        <v>127</v>
      </c>
      <c r="E45" s="119">
        <f t="shared" si="31"/>
        <v>445</v>
      </c>
      <c r="F45" s="119">
        <f t="shared" si="32"/>
        <v>133</v>
      </c>
      <c r="G45" s="119">
        <f t="shared" si="33"/>
        <v>463</v>
      </c>
      <c r="H45" s="119">
        <f t="shared" si="34"/>
        <v>139</v>
      </c>
      <c r="I45" s="119">
        <f t="shared" si="35"/>
        <v>487</v>
      </c>
      <c r="J45" s="119">
        <f t="shared" si="36"/>
        <v>147</v>
      </c>
      <c r="K45" s="119">
        <f t="shared" si="37"/>
        <v>512</v>
      </c>
      <c r="L45" s="119">
        <f t="shared" si="38"/>
        <v>153</v>
      </c>
      <c r="M45" s="119">
        <f t="shared" si="39"/>
        <v>537</v>
      </c>
      <c r="N45" s="119">
        <f t="shared" si="40"/>
        <v>160</v>
      </c>
      <c r="O45" s="119">
        <f t="shared" si="41"/>
        <v>561</v>
      </c>
      <c r="P45" s="119">
        <f t="shared" si="42"/>
        <v>167</v>
      </c>
      <c r="Q45" s="119">
        <f t="shared" si="43"/>
        <v>585</v>
      </c>
      <c r="R45" s="119">
        <f t="shared" si="44"/>
        <v>175</v>
      </c>
      <c r="S45" s="119">
        <f t="shared" si="45"/>
        <v>615</v>
      </c>
      <c r="T45" s="119">
        <f t="shared" si="46"/>
        <v>184</v>
      </c>
      <c r="U45" s="119">
        <f t="shared" si="47"/>
        <v>645</v>
      </c>
      <c r="V45" s="119">
        <f t="shared" si="48"/>
        <v>193</v>
      </c>
      <c r="W45" s="119">
        <f t="shared" si="49"/>
        <v>676</v>
      </c>
      <c r="X45" s="119">
        <f t="shared" si="50"/>
        <v>202</v>
      </c>
      <c r="Y45" s="119">
        <f t="shared" si="51"/>
        <v>706</v>
      </c>
      <c r="Z45" s="119">
        <f t="shared" si="52"/>
        <v>210</v>
      </c>
      <c r="AA45" s="119">
        <f t="shared" si="53"/>
        <v>737</v>
      </c>
      <c r="AB45" s="119"/>
      <c r="AC45" s="121"/>
    </row>
    <row r="46" spans="1:29" s="122" customFormat="1" ht="10.5" customHeight="1">
      <c r="A46" s="118">
        <v>7</v>
      </c>
      <c r="B46" s="119">
        <f t="shared" si="28"/>
        <v>141</v>
      </c>
      <c r="C46" s="119">
        <f t="shared" si="29"/>
        <v>496</v>
      </c>
      <c r="D46" s="119">
        <f t="shared" si="30"/>
        <v>148</v>
      </c>
      <c r="E46" s="119">
        <f t="shared" si="31"/>
        <v>518</v>
      </c>
      <c r="F46" s="119">
        <f t="shared" si="32"/>
        <v>154</v>
      </c>
      <c r="G46" s="119">
        <f t="shared" si="33"/>
        <v>541</v>
      </c>
      <c r="H46" s="119">
        <f t="shared" si="34"/>
        <v>162</v>
      </c>
      <c r="I46" s="119">
        <f t="shared" si="35"/>
        <v>569</v>
      </c>
      <c r="J46" s="119">
        <f t="shared" si="36"/>
        <v>171</v>
      </c>
      <c r="K46" s="119">
        <f t="shared" si="37"/>
        <v>597</v>
      </c>
      <c r="L46" s="119">
        <f t="shared" si="38"/>
        <v>179</v>
      </c>
      <c r="M46" s="119">
        <f t="shared" si="39"/>
        <v>625</v>
      </c>
      <c r="N46" s="119">
        <f t="shared" si="40"/>
        <v>187</v>
      </c>
      <c r="O46" s="119">
        <f t="shared" si="41"/>
        <v>654</v>
      </c>
      <c r="P46" s="119">
        <f t="shared" si="42"/>
        <v>195</v>
      </c>
      <c r="Q46" s="119">
        <f t="shared" si="43"/>
        <v>682</v>
      </c>
      <c r="R46" s="119">
        <f t="shared" si="44"/>
        <v>205</v>
      </c>
      <c r="S46" s="119">
        <f t="shared" si="45"/>
        <v>717</v>
      </c>
      <c r="T46" s="119">
        <f t="shared" si="46"/>
        <v>215</v>
      </c>
      <c r="U46" s="119">
        <f t="shared" si="47"/>
        <v>753</v>
      </c>
      <c r="V46" s="119">
        <f t="shared" si="48"/>
        <v>226</v>
      </c>
      <c r="W46" s="119">
        <f t="shared" si="49"/>
        <v>789</v>
      </c>
      <c r="X46" s="119">
        <f t="shared" si="50"/>
        <v>235</v>
      </c>
      <c r="Y46" s="119">
        <f t="shared" si="51"/>
        <v>825</v>
      </c>
      <c r="Z46" s="119">
        <f t="shared" si="52"/>
        <v>245</v>
      </c>
      <c r="AA46" s="119">
        <f t="shared" si="53"/>
        <v>860</v>
      </c>
      <c r="AB46" s="119"/>
      <c r="AC46" s="121"/>
    </row>
    <row r="47" spans="1:29" s="122" customFormat="1" ht="10.5" customHeight="1">
      <c r="A47" s="118">
        <v>8</v>
      </c>
      <c r="B47" s="119">
        <f t="shared" si="28"/>
        <v>162</v>
      </c>
      <c r="C47" s="119">
        <f t="shared" si="29"/>
        <v>566</v>
      </c>
      <c r="D47" s="119">
        <f t="shared" si="30"/>
        <v>170</v>
      </c>
      <c r="E47" s="119">
        <f t="shared" si="31"/>
        <v>593</v>
      </c>
      <c r="F47" s="119">
        <f t="shared" si="32"/>
        <v>176</v>
      </c>
      <c r="G47" s="119">
        <f t="shared" si="33"/>
        <v>618</v>
      </c>
      <c r="H47" s="119">
        <f t="shared" si="34"/>
        <v>186</v>
      </c>
      <c r="I47" s="119">
        <f t="shared" si="35"/>
        <v>651</v>
      </c>
      <c r="J47" s="119">
        <f t="shared" si="36"/>
        <v>195</v>
      </c>
      <c r="K47" s="119">
        <f t="shared" si="37"/>
        <v>682</v>
      </c>
      <c r="L47" s="119">
        <f t="shared" si="38"/>
        <v>204</v>
      </c>
      <c r="M47" s="119">
        <f t="shared" si="39"/>
        <v>715</v>
      </c>
      <c r="N47" s="119">
        <f t="shared" si="40"/>
        <v>214</v>
      </c>
      <c r="O47" s="119">
        <f t="shared" si="41"/>
        <v>747</v>
      </c>
      <c r="P47" s="119">
        <f t="shared" si="42"/>
        <v>222</v>
      </c>
      <c r="Q47" s="119">
        <f t="shared" si="43"/>
        <v>779</v>
      </c>
      <c r="R47" s="119">
        <f t="shared" si="44"/>
        <v>234</v>
      </c>
      <c r="S47" s="119">
        <f t="shared" si="45"/>
        <v>820</v>
      </c>
      <c r="T47" s="119">
        <f t="shared" si="46"/>
        <v>246</v>
      </c>
      <c r="U47" s="119">
        <f t="shared" si="47"/>
        <v>861</v>
      </c>
      <c r="V47" s="119">
        <f t="shared" si="48"/>
        <v>257</v>
      </c>
      <c r="W47" s="119">
        <f t="shared" si="49"/>
        <v>901</v>
      </c>
      <c r="X47" s="119">
        <f t="shared" si="50"/>
        <v>269</v>
      </c>
      <c r="Y47" s="119">
        <f t="shared" si="51"/>
        <v>942</v>
      </c>
      <c r="Z47" s="119">
        <f t="shared" si="52"/>
        <v>280</v>
      </c>
      <c r="AA47" s="119">
        <f t="shared" si="53"/>
        <v>983</v>
      </c>
      <c r="AB47" s="119"/>
      <c r="AC47" s="121"/>
    </row>
    <row r="48" spans="1:29" s="122" customFormat="1" ht="10.5" customHeight="1">
      <c r="A48" s="118">
        <v>9</v>
      </c>
      <c r="B48" s="119">
        <f t="shared" si="28"/>
        <v>182</v>
      </c>
      <c r="C48" s="119">
        <f t="shared" si="29"/>
        <v>637</v>
      </c>
      <c r="D48" s="119">
        <f t="shared" si="30"/>
        <v>191</v>
      </c>
      <c r="E48" s="119">
        <f t="shared" si="31"/>
        <v>667</v>
      </c>
      <c r="F48" s="119">
        <f t="shared" si="32"/>
        <v>198</v>
      </c>
      <c r="G48" s="119">
        <f t="shared" si="33"/>
        <v>695</v>
      </c>
      <c r="H48" s="119">
        <f t="shared" si="34"/>
        <v>209</v>
      </c>
      <c r="I48" s="119">
        <f t="shared" si="35"/>
        <v>732</v>
      </c>
      <c r="J48" s="119">
        <f t="shared" si="36"/>
        <v>219</v>
      </c>
      <c r="K48" s="119">
        <f t="shared" si="37"/>
        <v>768</v>
      </c>
      <c r="L48" s="119">
        <f t="shared" si="38"/>
        <v>230</v>
      </c>
      <c r="M48" s="119">
        <f t="shared" si="39"/>
        <v>804</v>
      </c>
      <c r="N48" s="119">
        <f t="shared" si="40"/>
        <v>240</v>
      </c>
      <c r="O48" s="119">
        <f t="shared" si="41"/>
        <v>840</v>
      </c>
      <c r="P48" s="119">
        <f t="shared" si="42"/>
        <v>251</v>
      </c>
      <c r="Q48" s="119">
        <f t="shared" si="43"/>
        <v>876</v>
      </c>
      <c r="R48" s="119">
        <f t="shared" si="44"/>
        <v>264</v>
      </c>
      <c r="S48" s="119">
        <f t="shared" si="45"/>
        <v>922</v>
      </c>
      <c r="T48" s="119">
        <f t="shared" si="46"/>
        <v>277</v>
      </c>
      <c r="U48" s="119">
        <f t="shared" si="47"/>
        <v>968</v>
      </c>
      <c r="V48" s="119">
        <f t="shared" si="48"/>
        <v>290</v>
      </c>
      <c r="W48" s="119">
        <f t="shared" si="49"/>
        <v>1014</v>
      </c>
      <c r="X48" s="119">
        <f t="shared" si="50"/>
        <v>303</v>
      </c>
      <c r="Y48" s="119">
        <f t="shared" si="51"/>
        <v>1060</v>
      </c>
      <c r="Z48" s="119">
        <f t="shared" si="52"/>
        <v>316</v>
      </c>
      <c r="AA48" s="119">
        <f t="shared" si="53"/>
        <v>1106</v>
      </c>
      <c r="AB48" s="119"/>
      <c r="AC48" s="121"/>
    </row>
    <row r="49" spans="1:29" s="122" customFormat="1" ht="10.5" customHeight="1">
      <c r="A49" s="118">
        <v>10</v>
      </c>
      <c r="B49" s="119">
        <f t="shared" si="28"/>
        <v>203</v>
      </c>
      <c r="C49" s="119">
        <f t="shared" si="29"/>
        <v>709</v>
      </c>
      <c r="D49" s="119">
        <f t="shared" si="30"/>
        <v>211</v>
      </c>
      <c r="E49" s="119">
        <f t="shared" si="31"/>
        <v>740</v>
      </c>
      <c r="F49" s="119">
        <f t="shared" si="32"/>
        <v>221</v>
      </c>
      <c r="G49" s="119">
        <f t="shared" si="33"/>
        <v>773</v>
      </c>
      <c r="H49" s="119">
        <f t="shared" si="34"/>
        <v>232</v>
      </c>
      <c r="I49" s="119">
        <f t="shared" si="35"/>
        <v>813</v>
      </c>
      <c r="J49" s="119">
        <f t="shared" si="36"/>
        <v>244</v>
      </c>
      <c r="K49" s="119">
        <f t="shared" si="37"/>
        <v>853</v>
      </c>
      <c r="L49" s="119">
        <f t="shared" si="38"/>
        <v>255</v>
      </c>
      <c r="M49" s="119">
        <f t="shared" si="39"/>
        <v>894</v>
      </c>
      <c r="N49" s="119">
        <f t="shared" si="40"/>
        <v>267</v>
      </c>
      <c r="O49" s="119">
        <f t="shared" si="41"/>
        <v>934</v>
      </c>
      <c r="P49" s="119">
        <f t="shared" si="42"/>
        <v>278</v>
      </c>
      <c r="Q49" s="119">
        <f t="shared" si="43"/>
        <v>974</v>
      </c>
      <c r="R49" s="119">
        <f t="shared" si="44"/>
        <v>292</v>
      </c>
      <c r="S49" s="119">
        <f t="shared" si="45"/>
        <v>1025</v>
      </c>
      <c r="T49" s="119">
        <f t="shared" si="46"/>
        <v>308</v>
      </c>
      <c r="U49" s="119">
        <f t="shared" si="47"/>
        <v>1076</v>
      </c>
      <c r="V49" s="119">
        <f t="shared" si="48"/>
        <v>322</v>
      </c>
      <c r="W49" s="119">
        <f t="shared" si="49"/>
        <v>1127</v>
      </c>
      <c r="X49" s="119">
        <f t="shared" si="50"/>
        <v>336</v>
      </c>
      <c r="Y49" s="119">
        <f t="shared" si="51"/>
        <v>1178</v>
      </c>
      <c r="Z49" s="119">
        <f t="shared" si="52"/>
        <v>352</v>
      </c>
      <c r="AA49" s="119">
        <f t="shared" si="53"/>
        <v>1229</v>
      </c>
      <c r="AB49" s="119"/>
      <c r="AC49" s="121"/>
    </row>
    <row r="50" spans="1:29" s="122" customFormat="1" ht="10.5" customHeight="1">
      <c r="A50" s="118">
        <v>11</v>
      </c>
      <c r="B50" s="119">
        <f t="shared" si="28"/>
        <v>222</v>
      </c>
      <c r="C50" s="119">
        <f t="shared" si="29"/>
        <v>779</v>
      </c>
      <c r="D50" s="119">
        <f t="shared" si="30"/>
        <v>233</v>
      </c>
      <c r="E50" s="119">
        <f t="shared" si="31"/>
        <v>815</v>
      </c>
      <c r="F50" s="119">
        <f t="shared" si="32"/>
        <v>243</v>
      </c>
      <c r="G50" s="119">
        <f t="shared" si="33"/>
        <v>850</v>
      </c>
      <c r="H50" s="119">
        <f t="shared" si="34"/>
        <v>255</v>
      </c>
      <c r="I50" s="119">
        <f t="shared" si="35"/>
        <v>895</v>
      </c>
      <c r="J50" s="119">
        <f t="shared" si="36"/>
        <v>268</v>
      </c>
      <c r="K50" s="119">
        <f t="shared" si="37"/>
        <v>939</v>
      </c>
      <c r="L50" s="119">
        <f t="shared" si="38"/>
        <v>280</v>
      </c>
      <c r="M50" s="119">
        <f t="shared" si="39"/>
        <v>982</v>
      </c>
      <c r="N50" s="119">
        <f t="shared" si="40"/>
        <v>294</v>
      </c>
      <c r="O50" s="119">
        <f t="shared" si="41"/>
        <v>1027</v>
      </c>
      <c r="P50" s="119">
        <f t="shared" si="42"/>
        <v>307</v>
      </c>
      <c r="Q50" s="119">
        <f t="shared" si="43"/>
        <v>1071</v>
      </c>
      <c r="R50" s="119">
        <f t="shared" si="44"/>
        <v>322</v>
      </c>
      <c r="S50" s="119">
        <f t="shared" si="45"/>
        <v>1127</v>
      </c>
      <c r="T50" s="119">
        <f t="shared" si="46"/>
        <v>338</v>
      </c>
      <c r="U50" s="119">
        <f t="shared" si="47"/>
        <v>1184</v>
      </c>
      <c r="V50" s="119">
        <f t="shared" si="48"/>
        <v>354</v>
      </c>
      <c r="W50" s="119">
        <f t="shared" si="49"/>
        <v>1240</v>
      </c>
      <c r="X50" s="119">
        <f t="shared" si="50"/>
        <v>370</v>
      </c>
      <c r="Y50" s="119">
        <f t="shared" si="51"/>
        <v>1296</v>
      </c>
      <c r="Z50" s="119">
        <f t="shared" si="52"/>
        <v>387</v>
      </c>
      <c r="AA50" s="119">
        <f t="shared" si="53"/>
        <v>1352</v>
      </c>
      <c r="AB50" s="119"/>
      <c r="AC50" s="121"/>
    </row>
    <row r="51" spans="1:29" s="122" customFormat="1" ht="10.5" customHeight="1">
      <c r="A51" s="118">
        <v>12</v>
      </c>
      <c r="B51" s="119">
        <f t="shared" si="28"/>
        <v>243</v>
      </c>
      <c r="C51" s="119">
        <f t="shared" si="29"/>
        <v>850</v>
      </c>
      <c r="D51" s="119">
        <f t="shared" si="30"/>
        <v>254</v>
      </c>
      <c r="E51" s="119">
        <f t="shared" si="31"/>
        <v>888</v>
      </c>
      <c r="F51" s="119">
        <f t="shared" si="32"/>
        <v>265</v>
      </c>
      <c r="G51" s="119">
        <f t="shared" si="33"/>
        <v>928</v>
      </c>
      <c r="H51" s="119">
        <f t="shared" si="34"/>
        <v>279</v>
      </c>
      <c r="I51" s="119">
        <f t="shared" si="35"/>
        <v>976</v>
      </c>
      <c r="J51" s="119">
        <f t="shared" si="36"/>
        <v>292</v>
      </c>
      <c r="K51" s="119">
        <f t="shared" si="37"/>
        <v>1024</v>
      </c>
      <c r="L51" s="119">
        <f t="shared" si="38"/>
        <v>307</v>
      </c>
      <c r="M51" s="119">
        <f t="shared" si="39"/>
        <v>1072</v>
      </c>
      <c r="N51" s="119">
        <f t="shared" si="40"/>
        <v>320</v>
      </c>
      <c r="O51" s="119">
        <f t="shared" si="41"/>
        <v>1120</v>
      </c>
      <c r="P51" s="119">
        <f t="shared" si="42"/>
        <v>334</v>
      </c>
      <c r="Q51" s="119">
        <f t="shared" si="43"/>
        <v>1169</v>
      </c>
      <c r="R51" s="119">
        <f t="shared" si="44"/>
        <v>352</v>
      </c>
      <c r="S51" s="119">
        <f t="shared" si="45"/>
        <v>1230</v>
      </c>
      <c r="T51" s="119">
        <f t="shared" si="46"/>
        <v>369</v>
      </c>
      <c r="U51" s="119">
        <f t="shared" si="47"/>
        <v>1291</v>
      </c>
      <c r="V51" s="119">
        <f t="shared" si="48"/>
        <v>387</v>
      </c>
      <c r="W51" s="119">
        <f t="shared" si="49"/>
        <v>1353</v>
      </c>
      <c r="X51" s="119">
        <f t="shared" si="50"/>
        <v>404</v>
      </c>
      <c r="Y51" s="119">
        <f t="shared" si="51"/>
        <v>1414</v>
      </c>
      <c r="Z51" s="119">
        <f t="shared" si="52"/>
        <v>422</v>
      </c>
      <c r="AA51" s="119">
        <f t="shared" si="53"/>
        <v>1475</v>
      </c>
      <c r="AB51" s="119"/>
      <c r="AC51" s="121"/>
    </row>
    <row r="52" spans="1:29" s="122" customFormat="1" ht="10.5" customHeight="1">
      <c r="A52" s="118">
        <v>13</v>
      </c>
      <c r="B52" s="119">
        <f t="shared" si="28"/>
        <v>263</v>
      </c>
      <c r="C52" s="119">
        <f t="shared" si="29"/>
        <v>921</v>
      </c>
      <c r="D52" s="119">
        <f t="shared" si="30"/>
        <v>275</v>
      </c>
      <c r="E52" s="119">
        <f t="shared" si="31"/>
        <v>963</v>
      </c>
      <c r="F52" s="119">
        <f t="shared" si="32"/>
        <v>287</v>
      </c>
      <c r="G52" s="119">
        <f t="shared" si="33"/>
        <v>1004</v>
      </c>
      <c r="H52" s="119">
        <f t="shared" si="34"/>
        <v>302</v>
      </c>
      <c r="I52" s="119">
        <f t="shared" si="35"/>
        <v>1057</v>
      </c>
      <c r="J52" s="119">
        <f t="shared" si="36"/>
        <v>317</v>
      </c>
      <c r="K52" s="119">
        <f t="shared" si="37"/>
        <v>1109</v>
      </c>
      <c r="L52" s="119">
        <f t="shared" si="38"/>
        <v>332</v>
      </c>
      <c r="M52" s="119">
        <f t="shared" si="39"/>
        <v>1162</v>
      </c>
      <c r="N52" s="119">
        <f t="shared" si="40"/>
        <v>347</v>
      </c>
      <c r="O52" s="119">
        <f t="shared" si="41"/>
        <v>1214</v>
      </c>
      <c r="P52" s="119">
        <f t="shared" si="42"/>
        <v>361</v>
      </c>
      <c r="Q52" s="119">
        <f t="shared" si="43"/>
        <v>1266</v>
      </c>
      <c r="R52" s="119">
        <f t="shared" si="44"/>
        <v>381</v>
      </c>
      <c r="S52" s="119">
        <f t="shared" si="45"/>
        <v>1333</v>
      </c>
      <c r="T52" s="119">
        <f t="shared" si="46"/>
        <v>400</v>
      </c>
      <c r="U52" s="119">
        <f t="shared" si="47"/>
        <v>1399</v>
      </c>
      <c r="V52" s="119">
        <f t="shared" si="48"/>
        <v>418</v>
      </c>
      <c r="W52" s="119">
        <f t="shared" si="49"/>
        <v>1465</v>
      </c>
      <c r="X52" s="119">
        <f t="shared" si="50"/>
        <v>437</v>
      </c>
      <c r="Y52" s="119">
        <f t="shared" si="51"/>
        <v>1531</v>
      </c>
      <c r="Z52" s="119">
        <f t="shared" si="52"/>
        <v>457</v>
      </c>
      <c r="AA52" s="119">
        <f t="shared" si="53"/>
        <v>1598</v>
      </c>
      <c r="AB52" s="119"/>
      <c r="AC52" s="121"/>
    </row>
    <row r="53" spans="1:29" s="122" customFormat="1" ht="10.5" customHeight="1">
      <c r="A53" s="118">
        <v>14</v>
      </c>
      <c r="B53" s="119">
        <f t="shared" si="28"/>
        <v>284</v>
      </c>
      <c r="C53" s="119">
        <f t="shared" si="29"/>
        <v>992</v>
      </c>
      <c r="D53" s="119">
        <f t="shared" si="30"/>
        <v>296</v>
      </c>
      <c r="E53" s="119">
        <f t="shared" si="31"/>
        <v>1037</v>
      </c>
      <c r="F53" s="119">
        <f t="shared" si="32"/>
        <v>309</v>
      </c>
      <c r="G53" s="119">
        <f t="shared" si="33"/>
        <v>1082</v>
      </c>
      <c r="H53" s="119">
        <f t="shared" si="34"/>
        <v>325</v>
      </c>
      <c r="I53" s="119">
        <f t="shared" si="35"/>
        <v>1138</v>
      </c>
      <c r="J53" s="119">
        <f t="shared" si="36"/>
        <v>342</v>
      </c>
      <c r="K53" s="119">
        <f t="shared" si="37"/>
        <v>1195</v>
      </c>
      <c r="L53" s="119">
        <f t="shared" si="38"/>
        <v>357</v>
      </c>
      <c r="M53" s="119">
        <f t="shared" si="39"/>
        <v>1251</v>
      </c>
      <c r="N53" s="119">
        <f t="shared" si="40"/>
        <v>373</v>
      </c>
      <c r="O53" s="119">
        <f t="shared" si="41"/>
        <v>1308</v>
      </c>
      <c r="P53" s="119">
        <f t="shared" si="42"/>
        <v>390</v>
      </c>
      <c r="Q53" s="119">
        <f t="shared" si="43"/>
        <v>1364</v>
      </c>
      <c r="R53" s="119">
        <f t="shared" si="44"/>
        <v>410</v>
      </c>
      <c r="S53" s="119">
        <f t="shared" si="45"/>
        <v>1435</v>
      </c>
      <c r="T53" s="119">
        <f t="shared" si="46"/>
        <v>430</v>
      </c>
      <c r="U53" s="119">
        <f t="shared" si="47"/>
        <v>1506</v>
      </c>
      <c r="V53" s="119">
        <f t="shared" si="48"/>
        <v>451</v>
      </c>
      <c r="W53" s="119">
        <f t="shared" si="49"/>
        <v>1578</v>
      </c>
      <c r="X53" s="119">
        <f t="shared" si="50"/>
        <v>471</v>
      </c>
      <c r="Y53" s="119">
        <f t="shared" si="51"/>
        <v>1649</v>
      </c>
      <c r="Z53" s="119">
        <f t="shared" si="52"/>
        <v>492</v>
      </c>
      <c r="AA53" s="119">
        <f t="shared" si="53"/>
        <v>1721</v>
      </c>
      <c r="AB53" s="119"/>
      <c r="AC53" s="121"/>
    </row>
    <row r="54" spans="1:29" s="122" customFormat="1" ht="10.5" customHeight="1">
      <c r="A54" s="118">
        <v>15</v>
      </c>
      <c r="B54" s="119">
        <f t="shared" si="28"/>
        <v>303</v>
      </c>
      <c r="C54" s="119">
        <f t="shared" si="29"/>
        <v>1062</v>
      </c>
      <c r="D54" s="119">
        <f t="shared" si="30"/>
        <v>318</v>
      </c>
      <c r="E54" s="119">
        <f t="shared" si="31"/>
        <v>1111</v>
      </c>
      <c r="F54" s="119">
        <f t="shared" si="32"/>
        <v>331</v>
      </c>
      <c r="G54" s="119">
        <f t="shared" si="33"/>
        <v>1159</v>
      </c>
      <c r="H54" s="119">
        <f t="shared" si="34"/>
        <v>348</v>
      </c>
      <c r="I54" s="119">
        <f t="shared" si="35"/>
        <v>1220</v>
      </c>
      <c r="J54" s="119">
        <f t="shared" si="36"/>
        <v>366</v>
      </c>
      <c r="K54" s="119">
        <f t="shared" si="37"/>
        <v>1280</v>
      </c>
      <c r="L54" s="119">
        <f t="shared" si="38"/>
        <v>383</v>
      </c>
      <c r="M54" s="119">
        <f t="shared" si="39"/>
        <v>1341</v>
      </c>
      <c r="N54" s="119">
        <f t="shared" si="40"/>
        <v>400</v>
      </c>
      <c r="O54" s="119">
        <f t="shared" si="41"/>
        <v>1401</v>
      </c>
      <c r="P54" s="119">
        <f t="shared" si="42"/>
        <v>417</v>
      </c>
      <c r="Q54" s="119">
        <f t="shared" si="43"/>
        <v>1461</v>
      </c>
      <c r="R54" s="119">
        <f t="shared" si="44"/>
        <v>439</v>
      </c>
      <c r="S54" s="119">
        <f t="shared" si="45"/>
        <v>1538</v>
      </c>
      <c r="T54" s="119">
        <f t="shared" si="46"/>
        <v>461</v>
      </c>
      <c r="U54" s="119">
        <f t="shared" si="47"/>
        <v>1614</v>
      </c>
      <c r="V54" s="119">
        <f t="shared" si="48"/>
        <v>483</v>
      </c>
      <c r="W54" s="119">
        <f t="shared" si="49"/>
        <v>1691</v>
      </c>
      <c r="X54" s="119">
        <f t="shared" si="50"/>
        <v>505</v>
      </c>
      <c r="Y54" s="119">
        <f t="shared" si="51"/>
        <v>1767</v>
      </c>
      <c r="Z54" s="119">
        <f t="shared" si="52"/>
        <v>527</v>
      </c>
      <c r="AA54" s="119">
        <f t="shared" si="53"/>
        <v>1843</v>
      </c>
      <c r="AB54" s="119"/>
      <c r="AC54" s="121"/>
    </row>
    <row r="55" spans="1:29" s="122" customFormat="1" ht="10.5" customHeight="1">
      <c r="A55" s="118">
        <v>16</v>
      </c>
      <c r="B55" s="119">
        <f t="shared" si="28"/>
        <v>324</v>
      </c>
      <c r="C55" s="119">
        <f t="shared" si="29"/>
        <v>1134</v>
      </c>
      <c r="D55" s="119">
        <f t="shared" si="30"/>
        <v>338</v>
      </c>
      <c r="E55" s="119">
        <f t="shared" si="31"/>
        <v>1185</v>
      </c>
      <c r="F55" s="119">
        <f t="shared" si="32"/>
        <v>354</v>
      </c>
      <c r="G55" s="119">
        <f t="shared" si="33"/>
        <v>1237</v>
      </c>
      <c r="H55" s="119">
        <f t="shared" si="34"/>
        <v>371</v>
      </c>
      <c r="I55" s="119">
        <f t="shared" si="35"/>
        <v>1301</v>
      </c>
      <c r="J55" s="119">
        <f t="shared" si="36"/>
        <v>390</v>
      </c>
      <c r="K55" s="119">
        <f t="shared" si="37"/>
        <v>1366</v>
      </c>
      <c r="L55" s="119">
        <f t="shared" si="38"/>
        <v>409</v>
      </c>
      <c r="M55" s="119">
        <f t="shared" si="39"/>
        <v>1429</v>
      </c>
      <c r="N55" s="119">
        <f t="shared" si="40"/>
        <v>427</v>
      </c>
      <c r="O55" s="119">
        <f t="shared" si="41"/>
        <v>1494</v>
      </c>
      <c r="P55" s="119">
        <f t="shared" si="42"/>
        <v>446</v>
      </c>
      <c r="Q55" s="119">
        <f t="shared" si="43"/>
        <v>1559</v>
      </c>
      <c r="R55" s="119">
        <f t="shared" si="44"/>
        <v>469</v>
      </c>
      <c r="S55" s="119">
        <f t="shared" si="45"/>
        <v>1640</v>
      </c>
      <c r="T55" s="119">
        <f t="shared" si="46"/>
        <v>492</v>
      </c>
      <c r="U55" s="119">
        <f t="shared" si="47"/>
        <v>1722</v>
      </c>
      <c r="V55" s="119">
        <f t="shared" si="48"/>
        <v>515</v>
      </c>
      <c r="W55" s="119">
        <f t="shared" si="49"/>
        <v>1803</v>
      </c>
      <c r="X55" s="119">
        <f t="shared" si="50"/>
        <v>539</v>
      </c>
      <c r="Y55" s="119">
        <f t="shared" si="51"/>
        <v>1885</v>
      </c>
      <c r="Z55" s="119">
        <f t="shared" si="52"/>
        <v>562</v>
      </c>
      <c r="AA55" s="119">
        <f t="shared" si="53"/>
        <v>1966</v>
      </c>
      <c r="AB55" s="119"/>
      <c r="AC55" s="121"/>
    </row>
    <row r="56" spans="1:29" s="122" customFormat="1" ht="10.5" customHeight="1">
      <c r="A56" s="118">
        <v>17</v>
      </c>
      <c r="B56" s="119">
        <f t="shared" si="28"/>
        <v>344</v>
      </c>
      <c r="C56" s="119">
        <f t="shared" si="29"/>
        <v>1205</v>
      </c>
      <c r="D56" s="119">
        <f t="shared" si="30"/>
        <v>359</v>
      </c>
      <c r="E56" s="119">
        <f t="shared" si="31"/>
        <v>1259</v>
      </c>
      <c r="F56" s="119">
        <f t="shared" si="32"/>
        <v>376</v>
      </c>
      <c r="G56" s="119">
        <f t="shared" si="33"/>
        <v>1314</v>
      </c>
      <c r="H56" s="119">
        <f t="shared" si="34"/>
        <v>395</v>
      </c>
      <c r="I56" s="119">
        <f t="shared" si="35"/>
        <v>1382</v>
      </c>
      <c r="J56" s="119">
        <f t="shared" si="36"/>
        <v>414</v>
      </c>
      <c r="K56" s="119">
        <f t="shared" si="37"/>
        <v>1450</v>
      </c>
      <c r="L56" s="119">
        <f t="shared" si="38"/>
        <v>434</v>
      </c>
      <c r="M56" s="119">
        <f t="shared" si="39"/>
        <v>1519</v>
      </c>
      <c r="N56" s="119">
        <f t="shared" si="40"/>
        <v>453</v>
      </c>
      <c r="O56" s="119">
        <f t="shared" si="41"/>
        <v>1587</v>
      </c>
      <c r="P56" s="119">
        <f t="shared" si="42"/>
        <v>473</v>
      </c>
      <c r="Q56" s="119">
        <f t="shared" si="43"/>
        <v>1656</v>
      </c>
      <c r="R56" s="119">
        <f t="shared" si="44"/>
        <v>498</v>
      </c>
      <c r="S56" s="119">
        <f t="shared" si="45"/>
        <v>1743</v>
      </c>
      <c r="T56" s="119">
        <f t="shared" si="46"/>
        <v>522</v>
      </c>
      <c r="U56" s="119">
        <f t="shared" si="47"/>
        <v>1829</v>
      </c>
      <c r="V56" s="119">
        <f t="shared" si="48"/>
        <v>548</v>
      </c>
      <c r="W56" s="119">
        <f t="shared" si="49"/>
        <v>1916</v>
      </c>
      <c r="X56" s="119">
        <f t="shared" si="50"/>
        <v>572</v>
      </c>
      <c r="Y56" s="119">
        <f t="shared" si="51"/>
        <v>2002</v>
      </c>
      <c r="Z56" s="119">
        <f t="shared" si="52"/>
        <v>597</v>
      </c>
      <c r="AA56" s="119">
        <f t="shared" si="53"/>
        <v>2090</v>
      </c>
      <c r="AB56" s="119"/>
      <c r="AC56" s="121"/>
    </row>
    <row r="57" spans="1:29" s="122" customFormat="1" ht="10.5" customHeight="1">
      <c r="A57" s="118">
        <v>18</v>
      </c>
      <c r="B57" s="119">
        <f t="shared" si="28"/>
        <v>365</v>
      </c>
      <c r="C57" s="119">
        <f t="shared" si="29"/>
        <v>1275</v>
      </c>
      <c r="D57" s="119">
        <f t="shared" si="30"/>
        <v>381</v>
      </c>
      <c r="E57" s="119">
        <f t="shared" si="31"/>
        <v>1333</v>
      </c>
      <c r="F57" s="119">
        <f t="shared" si="32"/>
        <v>398</v>
      </c>
      <c r="G57" s="119">
        <f t="shared" si="33"/>
        <v>1391</v>
      </c>
      <c r="H57" s="119">
        <f t="shared" si="34"/>
        <v>418</v>
      </c>
      <c r="I57" s="119">
        <f t="shared" si="35"/>
        <v>1463</v>
      </c>
      <c r="J57" s="119">
        <f t="shared" si="36"/>
        <v>439</v>
      </c>
      <c r="K57" s="119">
        <f t="shared" si="37"/>
        <v>1536</v>
      </c>
      <c r="L57" s="119">
        <f t="shared" si="38"/>
        <v>460</v>
      </c>
      <c r="M57" s="119">
        <f t="shared" si="39"/>
        <v>1609</v>
      </c>
      <c r="N57" s="119">
        <f t="shared" si="40"/>
        <v>480</v>
      </c>
      <c r="O57" s="119">
        <f t="shared" si="41"/>
        <v>1681</v>
      </c>
      <c r="P57" s="119">
        <f t="shared" si="42"/>
        <v>501</v>
      </c>
      <c r="Q57" s="119">
        <f t="shared" si="43"/>
        <v>1753</v>
      </c>
      <c r="R57" s="119">
        <f t="shared" si="44"/>
        <v>527</v>
      </c>
      <c r="S57" s="119">
        <f t="shared" si="45"/>
        <v>1845</v>
      </c>
      <c r="T57" s="119">
        <f t="shared" si="46"/>
        <v>553</v>
      </c>
      <c r="U57" s="119">
        <f t="shared" si="47"/>
        <v>1936</v>
      </c>
      <c r="V57" s="119">
        <f t="shared" si="48"/>
        <v>579</v>
      </c>
      <c r="W57" s="119">
        <f t="shared" si="49"/>
        <v>2028</v>
      </c>
      <c r="X57" s="119">
        <f t="shared" si="50"/>
        <v>606</v>
      </c>
      <c r="Y57" s="119">
        <f t="shared" si="51"/>
        <v>2120</v>
      </c>
      <c r="Z57" s="119">
        <f t="shared" si="52"/>
        <v>632</v>
      </c>
      <c r="AA57" s="119">
        <f t="shared" si="53"/>
        <v>2212</v>
      </c>
      <c r="AB57" s="119"/>
      <c r="AC57" s="121"/>
    </row>
    <row r="58" spans="1:29" s="122" customFormat="1" ht="10.5" customHeight="1">
      <c r="A58" s="118">
        <v>19</v>
      </c>
      <c r="B58" s="119">
        <f t="shared" si="28"/>
        <v>384</v>
      </c>
      <c r="C58" s="119">
        <f t="shared" si="29"/>
        <v>1346</v>
      </c>
      <c r="D58" s="119">
        <f t="shared" si="30"/>
        <v>402</v>
      </c>
      <c r="E58" s="119">
        <f t="shared" si="31"/>
        <v>1407</v>
      </c>
      <c r="F58" s="119">
        <f t="shared" si="32"/>
        <v>419</v>
      </c>
      <c r="G58" s="119">
        <f t="shared" si="33"/>
        <v>1469</v>
      </c>
      <c r="H58" s="119">
        <f t="shared" si="34"/>
        <v>441</v>
      </c>
      <c r="I58" s="119">
        <f t="shared" si="35"/>
        <v>1544</v>
      </c>
      <c r="J58" s="119">
        <f t="shared" si="36"/>
        <v>463</v>
      </c>
      <c r="K58" s="119">
        <f t="shared" si="37"/>
        <v>1621</v>
      </c>
      <c r="L58" s="119">
        <f t="shared" si="38"/>
        <v>485</v>
      </c>
      <c r="M58" s="119">
        <f t="shared" si="39"/>
        <v>1698</v>
      </c>
      <c r="N58" s="119">
        <f t="shared" si="40"/>
        <v>507</v>
      </c>
      <c r="O58" s="119">
        <f t="shared" si="41"/>
        <v>1774</v>
      </c>
      <c r="P58" s="119">
        <f t="shared" si="42"/>
        <v>529</v>
      </c>
      <c r="Q58" s="119">
        <f t="shared" si="43"/>
        <v>1851</v>
      </c>
      <c r="R58" s="119">
        <f t="shared" si="44"/>
        <v>556</v>
      </c>
      <c r="S58" s="119">
        <f t="shared" si="45"/>
        <v>1947</v>
      </c>
      <c r="T58" s="119">
        <f t="shared" si="46"/>
        <v>584</v>
      </c>
      <c r="U58" s="119">
        <f t="shared" si="47"/>
        <v>2045</v>
      </c>
      <c r="V58" s="119">
        <f t="shared" si="48"/>
        <v>612</v>
      </c>
      <c r="W58" s="119">
        <f t="shared" si="49"/>
        <v>2141</v>
      </c>
      <c r="X58" s="119">
        <f t="shared" si="50"/>
        <v>640</v>
      </c>
      <c r="Y58" s="119">
        <f t="shared" si="51"/>
        <v>2239</v>
      </c>
      <c r="Z58" s="119">
        <f t="shared" si="52"/>
        <v>667</v>
      </c>
      <c r="AA58" s="119">
        <f t="shared" si="53"/>
        <v>2335</v>
      </c>
      <c r="AB58" s="119"/>
      <c r="AC58" s="121"/>
    </row>
    <row r="59" spans="1:29" s="122" customFormat="1" ht="10.5" customHeight="1">
      <c r="A59" s="118">
        <v>20</v>
      </c>
      <c r="B59" s="119">
        <f t="shared" si="28"/>
        <v>405</v>
      </c>
      <c r="C59" s="119">
        <f t="shared" si="29"/>
        <v>1417</v>
      </c>
      <c r="D59" s="119">
        <f t="shared" si="30"/>
        <v>423</v>
      </c>
      <c r="E59" s="119">
        <f t="shared" si="31"/>
        <v>1481</v>
      </c>
      <c r="F59" s="119">
        <f t="shared" si="32"/>
        <v>441</v>
      </c>
      <c r="G59" s="119">
        <f t="shared" si="33"/>
        <v>1545</v>
      </c>
      <c r="H59" s="119">
        <f t="shared" si="34"/>
        <v>464</v>
      </c>
      <c r="I59" s="119">
        <f t="shared" si="35"/>
        <v>1626</v>
      </c>
      <c r="J59" s="119">
        <f t="shared" si="36"/>
        <v>487</v>
      </c>
      <c r="K59" s="119">
        <f t="shared" si="37"/>
        <v>1706</v>
      </c>
      <c r="L59" s="119">
        <f t="shared" si="38"/>
        <v>510</v>
      </c>
      <c r="M59" s="119">
        <f t="shared" si="39"/>
        <v>1787</v>
      </c>
      <c r="N59" s="119">
        <f t="shared" si="40"/>
        <v>533</v>
      </c>
      <c r="O59" s="119">
        <f t="shared" si="41"/>
        <v>1867</v>
      </c>
      <c r="P59" s="119">
        <f t="shared" si="42"/>
        <v>556</v>
      </c>
      <c r="Q59" s="119">
        <f t="shared" si="43"/>
        <v>1948</v>
      </c>
      <c r="R59" s="119">
        <f t="shared" si="44"/>
        <v>586</v>
      </c>
      <c r="S59" s="119">
        <f t="shared" si="45"/>
        <v>2050</v>
      </c>
      <c r="T59" s="119">
        <f t="shared" si="46"/>
        <v>614</v>
      </c>
      <c r="U59" s="119">
        <f t="shared" si="47"/>
        <v>2152</v>
      </c>
      <c r="V59" s="119">
        <f t="shared" si="48"/>
        <v>644</v>
      </c>
      <c r="W59" s="119">
        <f t="shared" si="49"/>
        <v>2254</v>
      </c>
      <c r="X59" s="119">
        <f t="shared" si="50"/>
        <v>674</v>
      </c>
      <c r="Y59" s="119">
        <f t="shared" si="51"/>
        <v>2356</v>
      </c>
      <c r="Z59" s="119">
        <f t="shared" si="52"/>
        <v>702</v>
      </c>
      <c r="AA59" s="119">
        <f t="shared" si="53"/>
        <v>2458</v>
      </c>
      <c r="AB59" s="119"/>
      <c r="AC59" s="121"/>
    </row>
    <row r="60" spans="1:29" s="122" customFormat="1" ht="10.5" customHeight="1">
      <c r="A60" s="118">
        <v>21</v>
      </c>
      <c r="B60" s="119">
        <f t="shared" si="28"/>
        <v>425</v>
      </c>
      <c r="C60" s="119">
        <f t="shared" si="29"/>
        <v>1487</v>
      </c>
      <c r="D60" s="119">
        <f t="shared" si="30"/>
        <v>445</v>
      </c>
      <c r="E60" s="119">
        <f t="shared" si="31"/>
        <v>1555</v>
      </c>
      <c r="F60" s="119">
        <f t="shared" si="32"/>
        <v>463</v>
      </c>
      <c r="G60" s="119">
        <f t="shared" si="33"/>
        <v>1623</v>
      </c>
      <c r="H60" s="119">
        <f t="shared" si="34"/>
        <v>487</v>
      </c>
      <c r="I60" s="119">
        <f t="shared" si="35"/>
        <v>1707</v>
      </c>
      <c r="J60" s="119">
        <f t="shared" si="36"/>
        <v>512</v>
      </c>
      <c r="K60" s="119">
        <f t="shared" si="37"/>
        <v>1792</v>
      </c>
      <c r="L60" s="119">
        <f t="shared" si="38"/>
        <v>537</v>
      </c>
      <c r="M60" s="119">
        <f t="shared" si="39"/>
        <v>1876</v>
      </c>
      <c r="N60" s="119">
        <f t="shared" si="40"/>
        <v>561</v>
      </c>
      <c r="O60" s="119">
        <f t="shared" si="41"/>
        <v>1961</v>
      </c>
      <c r="P60" s="119">
        <f t="shared" si="42"/>
        <v>585</v>
      </c>
      <c r="Q60" s="119">
        <f t="shared" si="43"/>
        <v>2046</v>
      </c>
      <c r="R60" s="119">
        <f t="shared" si="44"/>
        <v>615</v>
      </c>
      <c r="S60" s="119">
        <f t="shared" si="45"/>
        <v>2152</v>
      </c>
      <c r="T60" s="119">
        <f t="shared" si="46"/>
        <v>645</v>
      </c>
      <c r="U60" s="119">
        <f t="shared" si="47"/>
        <v>2259</v>
      </c>
      <c r="V60" s="119">
        <f t="shared" si="48"/>
        <v>676</v>
      </c>
      <c r="W60" s="119">
        <f t="shared" si="49"/>
        <v>2367</v>
      </c>
      <c r="X60" s="119">
        <f t="shared" si="50"/>
        <v>706</v>
      </c>
      <c r="Y60" s="119">
        <f t="shared" si="51"/>
        <v>2474</v>
      </c>
      <c r="Z60" s="119">
        <f t="shared" si="52"/>
        <v>737</v>
      </c>
      <c r="AA60" s="119">
        <f t="shared" si="53"/>
        <v>2580</v>
      </c>
      <c r="AB60" s="119"/>
      <c r="AC60" s="121"/>
    </row>
    <row r="61" spans="1:29" s="122" customFormat="1" ht="10.5" customHeight="1">
      <c r="A61" s="118">
        <v>22</v>
      </c>
      <c r="B61" s="119">
        <f t="shared" si="28"/>
        <v>446</v>
      </c>
      <c r="C61" s="119">
        <f t="shared" si="29"/>
        <v>1559</v>
      </c>
      <c r="D61" s="119">
        <f t="shared" si="30"/>
        <v>465</v>
      </c>
      <c r="E61" s="119">
        <f t="shared" si="31"/>
        <v>1630</v>
      </c>
      <c r="F61" s="119">
        <f t="shared" si="32"/>
        <v>486</v>
      </c>
      <c r="G61" s="119">
        <f t="shared" si="33"/>
        <v>1700</v>
      </c>
      <c r="H61" s="119">
        <f t="shared" si="34"/>
        <v>511</v>
      </c>
      <c r="I61" s="119">
        <f t="shared" si="35"/>
        <v>1789</v>
      </c>
      <c r="J61" s="119">
        <f t="shared" si="36"/>
        <v>537</v>
      </c>
      <c r="K61" s="119">
        <f t="shared" si="37"/>
        <v>1877</v>
      </c>
      <c r="L61" s="119">
        <f t="shared" si="38"/>
        <v>562</v>
      </c>
      <c r="M61" s="119">
        <f t="shared" si="39"/>
        <v>1966</v>
      </c>
      <c r="N61" s="119">
        <f t="shared" si="40"/>
        <v>587</v>
      </c>
      <c r="O61" s="119">
        <f t="shared" si="41"/>
        <v>2055</v>
      </c>
      <c r="P61" s="119">
        <f t="shared" si="42"/>
        <v>612</v>
      </c>
      <c r="Q61" s="119">
        <f t="shared" si="43"/>
        <v>2143</v>
      </c>
      <c r="R61" s="119">
        <f t="shared" si="44"/>
        <v>644</v>
      </c>
      <c r="S61" s="119">
        <f t="shared" si="45"/>
        <v>2255</v>
      </c>
      <c r="T61" s="119">
        <f t="shared" si="46"/>
        <v>677</v>
      </c>
      <c r="U61" s="119">
        <f t="shared" si="47"/>
        <v>2367</v>
      </c>
      <c r="V61" s="119">
        <f t="shared" si="48"/>
        <v>709</v>
      </c>
      <c r="W61" s="119">
        <f t="shared" si="49"/>
        <v>2480</v>
      </c>
      <c r="X61" s="119">
        <f t="shared" si="50"/>
        <v>740</v>
      </c>
      <c r="Y61" s="119">
        <f t="shared" si="51"/>
        <v>2591</v>
      </c>
      <c r="Z61" s="119">
        <f t="shared" si="52"/>
        <v>772</v>
      </c>
      <c r="AA61" s="119">
        <f t="shared" si="53"/>
        <v>2704</v>
      </c>
      <c r="AB61" s="119"/>
      <c r="AC61" s="121"/>
    </row>
    <row r="62" spans="1:29" s="122" customFormat="1" ht="10.5" customHeight="1">
      <c r="A62" s="118">
        <v>23</v>
      </c>
      <c r="B62" s="119">
        <f t="shared" si="28"/>
        <v>465</v>
      </c>
      <c r="C62" s="119">
        <f t="shared" si="29"/>
        <v>1630</v>
      </c>
      <c r="D62" s="119">
        <f t="shared" si="30"/>
        <v>486</v>
      </c>
      <c r="E62" s="119">
        <f t="shared" si="31"/>
        <v>1703</v>
      </c>
      <c r="F62" s="119">
        <f t="shared" si="32"/>
        <v>508</v>
      </c>
      <c r="G62" s="119">
        <f t="shared" si="33"/>
        <v>1778</v>
      </c>
      <c r="H62" s="119">
        <f t="shared" si="34"/>
        <v>534</v>
      </c>
      <c r="I62" s="119">
        <f t="shared" si="35"/>
        <v>1870</v>
      </c>
      <c r="J62" s="119">
        <f t="shared" si="36"/>
        <v>561</v>
      </c>
      <c r="K62" s="119">
        <f t="shared" si="37"/>
        <v>1963</v>
      </c>
      <c r="L62" s="119">
        <f t="shared" si="38"/>
        <v>587</v>
      </c>
      <c r="M62" s="119">
        <f t="shared" si="39"/>
        <v>2055</v>
      </c>
      <c r="N62" s="119">
        <f t="shared" si="40"/>
        <v>613</v>
      </c>
      <c r="O62" s="119">
        <f t="shared" si="41"/>
        <v>2148</v>
      </c>
      <c r="P62" s="119">
        <f t="shared" si="42"/>
        <v>640</v>
      </c>
      <c r="Q62" s="119">
        <f t="shared" si="43"/>
        <v>2241</v>
      </c>
      <c r="R62" s="119">
        <f t="shared" si="44"/>
        <v>674</v>
      </c>
      <c r="S62" s="119">
        <f t="shared" si="45"/>
        <v>2358</v>
      </c>
      <c r="T62" s="119">
        <f t="shared" si="46"/>
        <v>707</v>
      </c>
      <c r="U62" s="119">
        <f t="shared" si="47"/>
        <v>2475</v>
      </c>
      <c r="V62" s="119">
        <f t="shared" si="48"/>
        <v>740</v>
      </c>
      <c r="W62" s="119">
        <f t="shared" si="49"/>
        <v>2592</v>
      </c>
      <c r="X62" s="119">
        <f t="shared" si="50"/>
        <v>774</v>
      </c>
      <c r="Y62" s="119">
        <f t="shared" si="51"/>
        <v>2710</v>
      </c>
      <c r="Z62" s="119">
        <f t="shared" si="52"/>
        <v>807</v>
      </c>
      <c r="AA62" s="119">
        <f t="shared" si="53"/>
        <v>2827</v>
      </c>
      <c r="AB62" s="119"/>
      <c r="AC62" s="121"/>
    </row>
    <row r="63" spans="1:29" s="122" customFormat="1" ht="10.5" customHeight="1">
      <c r="A63" s="118">
        <v>24</v>
      </c>
      <c r="B63" s="119">
        <f t="shared" si="28"/>
        <v>486</v>
      </c>
      <c r="C63" s="119">
        <f t="shared" si="29"/>
        <v>1700</v>
      </c>
      <c r="D63" s="119">
        <f t="shared" si="30"/>
        <v>508</v>
      </c>
      <c r="E63" s="119">
        <f t="shared" si="31"/>
        <v>1778</v>
      </c>
      <c r="F63" s="119">
        <f t="shared" si="32"/>
        <v>530</v>
      </c>
      <c r="G63" s="119">
        <f t="shared" si="33"/>
        <v>1854</v>
      </c>
      <c r="H63" s="119">
        <f t="shared" si="34"/>
        <v>557</v>
      </c>
      <c r="I63" s="119">
        <f t="shared" si="35"/>
        <v>1952</v>
      </c>
      <c r="J63" s="119">
        <f t="shared" si="36"/>
        <v>585</v>
      </c>
      <c r="K63" s="119">
        <f t="shared" si="37"/>
        <v>2048</v>
      </c>
      <c r="L63" s="119">
        <f t="shared" si="38"/>
        <v>612</v>
      </c>
      <c r="M63" s="119">
        <f t="shared" si="39"/>
        <v>2144</v>
      </c>
      <c r="N63" s="119">
        <f t="shared" si="40"/>
        <v>641</v>
      </c>
      <c r="O63" s="119">
        <f t="shared" si="41"/>
        <v>2241</v>
      </c>
      <c r="P63" s="119">
        <f t="shared" si="42"/>
        <v>668</v>
      </c>
      <c r="Q63" s="119">
        <f t="shared" si="43"/>
        <v>2337</v>
      </c>
      <c r="R63" s="119">
        <f t="shared" si="44"/>
        <v>703</v>
      </c>
      <c r="S63" s="119">
        <f t="shared" si="45"/>
        <v>2460</v>
      </c>
      <c r="T63" s="119">
        <f t="shared" si="46"/>
        <v>738</v>
      </c>
      <c r="U63" s="119">
        <f t="shared" si="47"/>
        <v>2583</v>
      </c>
      <c r="V63" s="119">
        <f t="shared" si="48"/>
        <v>773</v>
      </c>
      <c r="W63" s="119">
        <f t="shared" si="49"/>
        <v>2705</v>
      </c>
      <c r="X63" s="119">
        <f t="shared" si="50"/>
        <v>808</v>
      </c>
      <c r="Y63" s="119">
        <f t="shared" si="51"/>
        <v>2827</v>
      </c>
      <c r="Z63" s="119">
        <f t="shared" si="52"/>
        <v>842</v>
      </c>
      <c r="AA63" s="119">
        <f t="shared" si="53"/>
        <v>2949</v>
      </c>
      <c r="AB63" s="119"/>
      <c r="AC63" s="121"/>
    </row>
    <row r="64" spans="1:29" s="122" customFormat="1" ht="10.5" customHeight="1">
      <c r="A64" s="118">
        <v>25</v>
      </c>
      <c r="B64" s="119">
        <f t="shared" si="28"/>
        <v>506</v>
      </c>
      <c r="C64" s="119">
        <f t="shared" si="29"/>
        <v>1771</v>
      </c>
      <c r="D64" s="119">
        <f t="shared" si="30"/>
        <v>529</v>
      </c>
      <c r="E64" s="119">
        <f t="shared" si="31"/>
        <v>1852</v>
      </c>
      <c r="F64" s="119">
        <f t="shared" si="32"/>
        <v>552</v>
      </c>
      <c r="G64" s="119">
        <f t="shared" si="33"/>
        <v>1932</v>
      </c>
      <c r="H64" s="119">
        <f t="shared" si="34"/>
        <v>581</v>
      </c>
      <c r="I64" s="119">
        <f t="shared" si="35"/>
        <v>2033</v>
      </c>
      <c r="J64" s="119">
        <f t="shared" si="36"/>
        <v>610</v>
      </c>
      <c r="K64" s="119">
        <f t="shared" si="37"/>
        <v>2134</v>
      </c>
      <c r="L64" s="119">
        <f t="shared" si="38"/>
        <v>639</v>
      </c>
      <c r="M64" s="119">
        <f t="shared" si="39"/>
        <v>2234</v>
      </c>
      <c r="N64" s="119">
        <f t="shared" si="40"/>
        <v>667</v>
      </c>
      <c r="O64" s="119">
        <f t="shared" si="41"/>
        <v>2335</v>
      </c>
      <c r="P64" s="119">
        <f t="shared" si="42"/>
        <v>696</v>
      </c>
      <c r="Q64" s="119">
        <f t="shared" si="43"/>
        <v>2435</v>
      </c>
      <c r="R64" s="119">
        <f t="shared" si="44"/>
        <v>733</v>
      </c>
      <c r="S64" s="119">
        <f t="shared" si="45"/>
        <v>2563</v>
      </c>
      <c r="T64" s="119">
        <f t="shared" si="46"/>
        <v>769</v>
      </c>
      <c r="U64" s="119">
        <f t="shared" si="47"/>
        <v>2690</v>
      </c>
      <c r="V64" s="119">
        <f t="shared" si="48"/>
        <v>805</v>
      </c>
      <c r="W64" s="119">
        <f t="shared" si="49"/>
        <v>2818</v>
      </c>
      <c r="X64" s="119">
        <f t="shared" si="50"/>
        <v>841</v>
      </c>
      <c r="Y64" s="119">
        <f t="shared" si="51"/>
        <v>2945</v>
      </c>
      <c r="Z64" s="119">
        <f t="shared" si="52"/>
        <v>878</v>
      </c>
      <c r="AA64" s="119">
        <f t="shared" si="53"/>
        <v>3072</v>
      </c>
      <c r="AB64" s="119"/>
      <c r="AC64" s="121"/>
    </row>
    <row r="65" spans="1:29" s="122" customFormat="1" ht="10.5" customHeight="1">
      <c r="A65" s="118">
        <v>26</v>
      </c>
      <c r="B65" s="119">
        <f t="shared" si="28"/>
        <v>526</v>
      </c>
      <c r="C65" s="119">
        <f t="shared" si="29"/>
        <v>1842</v>
      </c>
      <c r="D65" s="119">
        <f t="shared" si="30"/>
        <v>550</v>
      </c>
      <c r="E65" s="119">
        <f t="shared" si="31"/>
        <v>1925</v>
      </c>
      <c r="F65" s="119">
        <f t="shared" si="32"/>
        <v>574</v>
      </c>
      <c r="G65" s="119">
        <f t="shared" si="33"/>
        <v>2010</v>
      </c>
      <c r="H65" s="119">
        <f t="shared" si="34"/>
        <v>604</v>
      </c>
      <c r="I65" s="119">
        <f t="shared" si="35"/>
        <v>2114</v>
      </c>
      <c r="J65" s="119">
        <f t="shared" si="36"/>
        <v>634</v>
      </c>
      <c r="K65" s="119">
        <f t="shared" si="37"/>
        <v>2219</v>
      </c>
      <c r="L65" s="119">
        <f t="shared" si="38"/>
        <v>664</v>
      </c>
      <c r="M65" s="119">
        <f t="shared" si="39"/>
        <v>2323</v>
      </c>
      <c r="N65" s="119">
        <f t="shared" si="40"/>
        <v>693</v>
      </c>
      <c r="O65" s="119">
        <f t="shared" si="41"/>
        <v>2428</v>
      </c>
      <c r="P65" s="119">
        <f t="shared" si="42"/>
        <v>724</v>
      </c>
      <c r="Q65" s="119">
        <f t="shared" si="43"/>
        <v>2532</v>
      </c>
      <c r="R65" s="119">
        <f t="shared" si="44"/>
        <v>761</v>
      </c>
      <c r="S65" s="119">
        <f t="shared" si="45"/>
        <v>2665</v>
      </c>
      <c r="T65" s="119">
        <f t="shared" si="46"/>
        <v>800</v>
      </c>
      <c r="U65" s="119">
        <f t="shared" si="47"/>
        <v>2797</v>
      </c>
      <c r="V65" s="119">
        <f t="shared" si="48"/>
        <v>837</v>
      </c>
      <c r="W65" s="119">
        <f t="shared" si="49"/>
        <v>2930</v>
      </c>
      <c r="X65" s="119">
        <f t="shared" si="50"/>
        <v>875</v>
      </c>
      <c r="Y65" s="119">
        <f t="shared" si="51"/>
        <v>3062</v>
      </c>
      <c r="Z65" s="119">
        <f t="shared" si="52"/>
        <v>913</v>
      </c>
      <c r="AA65" s="119">
        <f t="shared" si="53"/>
        <v>3195</v>
      </c>
      <c r="AB65" s="119"/>
      <c r="AC65" s="121"/>
    </row>
    <row r="66" spans="1:29" s="122" customFormat="1" ht="10.5" customHeight="1">
      <c r="A66" s="118">
        <v>27</v>
      </c>
      <c r="B66" s="119">
        <f t="shared" si="28"/>
        <v>547</v>
      </c>
      <c r="C66" s="119">
        <f t="shared" si="29"/>
        <v>1912</v>
      </c>
      <c r="D66" s="119">
        <f t="shared" si="30"/>
        <v>572</v>
      </c>
      <c r="E66" s="119">
        <f t="shared" si="31"/>
        <v>2000</v>
      </c>
      <c r="F66" s="119">
        <f t="shared" si="32"/>
        <v>596</v>
      </c>
      <c r="G66" s="119">
        <f t="shared" si="33"/>
        <v>2086</v>
      </c>
      <c r="H66" s="119">
        <f t="shared" si="34"/>
        <v>628</v>
      </c>
      <c r="I66" s="119">
        <f t="shared" si="35"/>
        <v>2195</v>
      </c>
      <c r="J66" s="119">
        <f t="shared" si="36"/>
        <v>658</v>
      </c>
      <c r="K66" s="119">
        <f t="shared" si="37"/>
        <v>2304</v>
      </c>
      <c r="L66" s="119">
        <f t="shared" si="38"/>
        <v>689</v>
      </c>
      <c r="M66" s="119">
        <f t="shared" si="39"/>
        <v>2413</v>
      </c>
      <c r="N66" s="119">
        <f t="shared" si="40"/>
        <v>721</v>
      </c>
      <c r="O66" s="119">
        <f t="shared" si="41"/>
        <v>2521</v>
      </c>
      <c r="P66" s="119">
        <f t="shared" si="42"/>
        <v>751</v>
      </c>
      <c r="Q66" s="119">
        <f t="shared" si="43"/>
        <v>2630</v>
      </c>
      <c r="R66" s="119">
        <f t="shared" si="44"/>
        <v>791</v>
      </c>
      <c r="S66" s="119">
        <f t="shared" si="45"/>
        <v>2768</v>
      </c>
      <c r="T66" s="119">
        <f t="shared" si="46"/>
        <v>830</v>
      </c>
      <c r="U66" s="119">
        <f t="shared" si="47"/>
        <v>2906</v>
      </c>
      <c r="V66" s="119">
        <f t="shared" si="48"/>
        <v>870</v>
      </c>
      <c r="W66" s="119">
        <f t="shared" si="49"/>
        <v>3043</v>
      </c>
      <c r="X66" s="119">
        <f t="shared" si="50"/>
        <v>909</v>
      </c>
      <c r="Y66" s="119">
        <f t="shared" si="51"/>
        <v>3181</v>
      </c>
      <c r="Z66" s="119">
        <f t="shared" si="52"/>
        <v>948</v>
      </c>
      <c r="AA66" s="119">
        <f t="shared" si="53"/>
        <v>3319</v>
      </c>
      <c r="AB66" s="119"/>
      <c r="AC66" s="121"/>
    </row>
    <row r="67" spans="1:29" s="122" customFormat="1" ht="10.5" customHeight="1">
      <c r="A67" s="118">
        <v>28</v>
      </c>
      <c r="B67" s="119">
        <f t="shared" si="28"/>
        <v>566</v>
      </c>
      <c r="C67" s="119">
        <f t="shared" si="29"/>
        <v>1983</v>
      </c>
      <c r="D67" s="119">
        <f t="shared" si="30"/>
        <v>593</v>
      </c>
      <c r="E67" s="119">
        <f t="shared" si="31"/>
        <v>2073</v>
      </c>
      <c r="F67" s="119">
        <f t="shared" si="32"/>
        <v>618</v>
      </c>
      <c r="G67" s="119">
        <f t="shared" si="33"/>
        <v>2164</v>
      </c>
      <c r="H67" s="119">
        <f t="shared" si="34"/>
        <v>651</v>
      </c>
      <c r="I67" s="119">
        <f t="shared" si="35"/>
        <v>2277</v>
      </c>
      <c r="J67" s="119">
        <f t="shared" si="36"/>
        <v>682</v>
      </c>
      <c r="K67" s="119">
        <f t="shared" si="37"/>
        <v>2389</v>
      </c>
      <c r="L67" s="119">
        <f t="shared" si="38"/>
        <v>715</v>
      </c>
      <c r="M67" s="119">
        <f t="shared" si="39"/>
        <v>2502</v>
      </c>
      <c r="N67" s="119">
        <f t="shared" si="40"/>
        <v>747</v>
      </c>
      <c r="O67" s="119">
        <f t="shared" si="41"/>
        <v>2614</v>
      </c>
      <c r="P67" s="119">
        <f t="shared" si="42"/>
        <v>779</v>
      </c>
      <c r="Q67" s="119">
        <f t="shared" si="43"/>
        <v>2727</v>
      </c>
      <c r="R67" s="119">
        <f t="shared" si="44"/>
        <v>820</v>
      </c>
      <c r="S67" s="119">
        <f t="shared" si="45"/>
        <v>2871</v>
      </c>
      <c r="T67" s="119">
        <f t="shared" si="46"/>
        <v>861</v>
      </c>
      <c r="U67" s="119">
        <f t="shared" si="47"/>
        <v>3013</v>
      </c>
      <c r="V67" s="119">
        <f t="shared" si="48"/>
        <v>901</v>
      </c>
      <c r="W67" s="119">
        <f t="shared" si="49"/>
        <v>3155</v>
      </c>
      <c r="X67" s="119">
        <f t="shared" si="50"/>
        <v>942</v>
      </c>
      <c r="Y67" s="119">
        <f t="shared" si="51"/>
        <v>3299</v>
      </c>
      <c r="Z67" s="119">
        <f t="shared" si="52"/>
        <v>983</v>
      </c>
      <c r="AA67" s="119">
        <f t="shared" si="53"/>
        <v>3441</v>
      </c>
      <c r="AB67" s="119"/>
      <c r="AC67" s="121"/>
    </row>
    <row r="68" spans="1:29" s="122" customFormat="1" ht="10.5" customHeight="1">
      <c r="A68" s="118">
        <v>29</v>
      </c>
      <c r="B68" s="119">
        <f t="shared" si="28"/>
        <v>587</v>
      </c>
      <c r="C68" s="119">
        <f t="shared" si="29"/>
        <v>2055</v>
      </c>
      <c r="D68" s="119">
        <f t="shared" si="30"/>
        <v>613</v>
      </c>
      <c r="E68" s="119">
        <f t="shared" si="31"/>
        <v>2148</v>
      </c>
      <c r="F68" s="119">
        <f t="shared" si="32"/>
        <v>641</v>
      </c>
      <c r="G68" s="119">
        <f t="shared" si="33"/>
        <v>2241</v>
      </c>
      <c r="H68" s="119">
        <f t="shared" si="34"/>
        <v>674</v>
      </c>
      <c r="I68" s="119">
        <f t="shared" si="35"/>
        <v>2358</v>
      </c>
      <c r="J68" s="119">
        <f t="shared" si="36"/>
        <v>707</v>
      </c>
      <c r="K68" s="119">
        <f t="shared" si="37"/>
        <v>2474</v>
      </c>
      <c r="L68" s="119">
        <f t="shared" si="38"/>
        <v>740</v>
      </c>
      <c r="M68" s="119">
        <f t="shared" si="39"/>
        <v>2591</v>
      </c>
      <c r="N68" s="119">
        <f t="shared" si="40"/>
        <v>773</v>
      </c>
      <c r="O68" s="119">
        <f t="shared" si="41"/>
        <v>2708</v>
      </c>
      <c r="P68" s="119">
        <f t="shared" si="42"/>
        <v>807</v>
      </c>
      <c r="Q68" s="119">
        <f t="shared" si="43"/>
        <v>2825</v>
      </c>
      <c r="R68" s="119">
        <f t="shared" si="44"/>
        <v>849</v>
      </c>
      <c r="S68" s="119">
        <f t="shared" si="45"/>
        <v>2972</v>
      </c>
      <c r="T68" s="119">
        <f t="shared" si="46"/>
        <v>892</v>
      </c>
      <c r="U68" s="119">
        <f t="shared" si="47"/>
        <v>3120</v>
      </c>
      <c r="V68" s="119">
        <f t="shared" si="48"/>
        <v>934</v>
      </c>
      <c r="W68" s="119">
        <f t="shared" si="49"/>
        <v>3268</v>
      </c>
      <c r="X68" s="119">
        <f t="shared" si="50"/>
        <v>976</v>
      </c>
      <c r="Y68" s="119">
        <f t="shared" si="51"/>
        <v>3416</v>
      </c>
      <c r="Z68" s="119">
        <f t="shared" si="52"/>
        <v>1019</v>
      </c>
      <c r="AA68" s="119">
        <f t="shared" si="53"/>
        <v>3564</v>
      </c>
      <c r="AB68" s="119"/>
      <c r="AC68" s="121"/>
    </row>
    <row r="69" spans="1:29" s="122" customFormat="1" ht="10.5" customHeight="1" thickBot="1">
      <c r="A69" s="128">
        <v>30</v>
      </c>
      <c r="B69" s="119">
        <f t="shared" si="28"/>
        <v>607</v>
      </c>
      <c r="C69" s="119">
        <f t="shared" si="29"/>
        <v>2125</v>
      </c>
      <c r="D69" s="119">
        <f t="shared" si="30"/>
        <v>635</v>
      </c>
      <c r="E69" s="119">
        <f t="shared" si="31"/>
        <v>2222</v>
      </c>
      <c r="F69" s="119">
        <f t="shared" si="32"/>
        <v>663</v>
      </c>
      <c r="G69" s="119">
        <f t="shared" si="33"/>
        <v>2319</v>
      </c>
      <c r="H69" s="119">
        <f t="shared" si="34"/>
        <v>697</v>
      </c>
      <c r="I69" s="119">
        <f t="shared" si="35"/>
        <v>2439</v>
      </c>
      <c r="J69" s="119">
        <f t="shared" si="36"/>
        <v>732</v>
      </c>
      <c r="K69" s="119">
        <f t="shared" si="37"/>
        <v>2560</v>
      </c>
      <c r="L69" s="119">
        <f t="shared" si="38"/>
        <v>766</v>
      </c>
      <c r="M69" s="119">
        <f t="shared" si="39"/>
        <v>2681</v>
      </c>
      <c r="N69" s="119">
        <f t="shared" si="40"/>
        <v>801</v>
      </c>
      <c r="O69" s="119">
        <f t="shared" si="41"/>
        <v>2802</v>
      </c>
      <c r="P69" s="119">
        <f t="shared" si="42"/>
        <v>835</v>
      </c>
      <c r="Q69" s="119">
        <f t="shared" si="43"/>
        <v>2922</v>
      </c>
      <c r="R69" s="119">
        <f t="shared" si="44"/>
        <v>878</v>
      </c>
      <c r="S69" s="119">
        <f t="shared" si="45"/>
        <v>3075</v>
      </c>
      <c r="T69" s="119">
        <f t="shared" si="46"/>
        <v>922</v>
      </c>
      <c r="U69" s="119">
        <f t="shared" si="47"/>
        <v>3228</v>
      </c>
      <c r="V69" s="119">
        <f t="shared" si="48"/>
        <v>966</v>
      </c>
      <c r="W69" s="119">
        <f t="shared" si="49"/>
        <v>3381</v>
      </c>
      <c r="X69" s="119">
        <f t="shared" si="50"/>
        <v>1010</v>
      </c>
      <c r="Y69" s="119">
        <f t="shared" si="51"/>
        <v>3534</v>
      </c>
      <c r="Z69" s="124">
        <f t="shared" si="52"/>
        <v>1054</v>
      </c>
      <c r="AA69" s="124">
        <f t="shared" si="53"/>
        <v>3687</v>
      </c>
      <c r="AB69" s="124"/>
      <c r="AC69" s="121"/>
    </row>
    <row r="70" spans="1:29" ht="12" customHeight="1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C70" s="129"/>
    </row>
    <row r="71" spans="1:29" ht="12" customHeight="1">
      <c r="A71" s="285"/>
      <c r="B71" s="285"/>
      <c r="C71" s="285"/>
      <c r="D71" s="285"/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285"/>
      <c r="P71" s="285"/>
      <c r="Q71" s="285"/>
      <c r="R71" s="285"/>
      <c r="S71" s="285"/>
      <c r="T71" s="285"/>
      <c r="U71" s="285"/>
      <c r="V71" s="285"/>
      <c r="W71" s="285"/>
      <c r="X71" s="285"/>
      <c r="Y71" s="285"/>
      <c r="Z71" s="285"/>
      <c r="AA71" s="285"/>
      <c r="AB71" s="131" t="s">
        <v>128</v>
      </c>
      <c r="AC71" s="132"/>
    </row>
    <row r="72" spans="1:29" s="110" customFormat="1" ht="12" customHeight="1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C72" s="131"/>
    </row>
    <row r="73" spans="1:29" ht="12" customHeight="1">
      <c r="A73" s="130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</row>
    <row r="74" spans="1:27" ht="12" customHeight="1">
      <c r="A74" s="286"/>
      <c r="B74" s="286"/>
      <c r="C74" s="286"/>
      <c r="D74" s="286"/>
      <c r="E74" s="286"/>
      <c r="F74" s="286"/>
      <c r="G74" s="286"/>
      <c r="H74" s="286"/>
      <c r="I74" s="286"/>
      <c r="J74" s="286"/>
      <c r="K74" s="286"/>
      <c r="L74" s="286"/>
      <c r="M74" s="286"/>
      <c r="N74" s="286"/>
      <c r="O74" s="286"/>
      <c r="P74" s="286"/>
      <c r="Q74" s="286"/>
      <c r="R74" s="286"/>
      <c r="S74" s="286"/>
      <c r="T74" s="286"/>
      <c r="U74" s="286"/>
      <c r="V74" s="286"/>
      <c r="W74" s="133"/>
      <c r="X74" s="133"/>
      <c r="Y74" s="133"/>
      <c r="Z74" s="133"/>
      <c r="AA74" s="132" t="s">
        <v>103</v>
      </c>
    </row>
  </sheetData>
  <sheetProtection/>
  <mergeCells count="51">
    <mergeCell ref="AB38:AC38"/>
    <mergeCell ref="A71:AA71"/>
    <mergeCell ref="A74:V74"/>
    <mergeCell ref="N38:O38"/>
    <mergeCell ref="P38:Q38"/>
    <mergeCell ref="R38:S38"/>
    <mergeCell ref="T38:U38"/>
    <mergeCell ref="V38:W38"/>
    <mergeCell ref="X38:Y38"/>
    <mergeCell ref="X37:Y37"/>
    <mergeCell ref="Z37:AA37"/>
    <mergeCell ref="AB37:AC37"/>
    <mergeCell ref="B38:C38"/>
    <mergeCell ref="D38:E38"/>
    <mergeCell ref="F38:G38"/>
    <mergeCell ref="H38:I38"/>
    <mergeCell ref="J38:K38"/>
    <mergeCell ref="L38:M38"/>
    <mergeCell ref="Z38:AA38"/>
    <mergeCell ref="L37:M37"/>
    <mergeCell ref="N37:O37"/>
    <mergeCell ref="P37:Q37"/>
    <mergeCell ref="R37:S37"/>
    <mergeCell ref="T37:U37"/>
    <mergeCell ref="V37:W37"/>
    <mergeCell ref="X4:Y4"/>
    <mergeCell ref="Z4:AA4"/>
    <mergeCell ref="AB4:AC4"/>
    <mergeCell ref="A36:AA36"/>
    <mergeCell ref="A37:A39"/>
    <mergeCell ref="B37:C37"/>
    <mergeCell ref="D37:E37"/>
    <mergeCell ref="F37:G37"/>
    <mergeCell ref="H37:I37"/>
    <mergeCell ref="J37:K37"/>
    <mergeCell ref="L4:M4"/>
    <mergeCell ref="N4:O4"/>
    <mergeCell ref="P4:Q4"/>
    <mergeCell ref="R4:S4"/>
    <mergeCell ref="T4:U4"/>
    <mergeCell ref="V4:W4"/>
    <mergeCell ref="B3:AA3"/>
    <mergeCell ref="A1:AC1"/>
    <mergeCell ref="A2:AC2"/>
    <mergeCell ref="A3:A5"/>
    <mergeCell ref="AB3:AC3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74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8.875" style="136" customWidth="1"/>
    <col min="2" max="29" width="6.125" style="136" customWidth="1"/>
    <col min="30" max="30" width="3.25390625" style="136" customWidth="1"/>
    <col min="31" max="31" width="10.50390625" style="136" customWidth="1"/>
    <col min="32" max="16384" width="9.00390625" style="136" customWidth="1"/>
  </cols>
  <sheetData>
    <row r="1" spans="1:29" s="134" customFormat="1" ht="23.25" customHeight="1">
      <c r="A1" s="287" t="s">
        <v>129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</row>
    <row r="2" spans="1:29" s="135" customFormat="1" ht="18" customHeight="1" thickBot="1">
      <c r="A2" s="288" t="s">
        <v>104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</row>
    <row r="3" spans="1:31" ht="12" customHeight="1">
      <c r="A3" s="290"/>
      <c r="B3" s="293" t="s">
        <v>105</v>
      </c>
      <c r="C3" s="294"/>
      <c r="D3" s="295"/>
      <c r="E3" s="296"/>
      <c r="F3" s="297" t="s">
        <v>106</v>
      </c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9"/>
      <c r="AB3" s="300" t="s">
        <v>107</v>
      </c>
      <c r="AC3" s="301"/>
      <c r="AE3" s="137" t="s">
        <v>108</v>
      </c>
    </row>
    <row r="4" spans="1:31" ht="12" customHeight="1">
      <c r="A4" s="291"/>
      <c r="B4" s="302">
        <v>11100</v>
      </c>
      <c r="C4" s="302"/>
      <c r="D4" s="302">
        <v>12540</v>
      </c>
      <c r="E4" s="302"/>
      <c r="F4" s="302">
        <v>13500</v>
      </c>
      <c r="G4" s="302"/>
      <c r="H4" s="302">
        <v>15840</v>
      </c>
      <c r="I4" s="302"/>
      <c r="J4" s="303">
        <v>16500</v>
      </c>
      <c r="K4" s="304"/>
      <c r="L4" s="302">
        <v>17280</v>
      </c>
      <c r="M4" s="302"/>
      <c r="N4" s="302">
        <v>17880</v>
      </c>
      <c r="O4" s="302"/>
      <c r="P4" s="302">
        <v>19047</v>
      </c>
      <c r="Q4" s="302"/>
      <c r="R4" s="302">
        <v>20008</v>
      </c>
      <c r="S4" s="302"/>
      <c r="T4" s="302">
        <v>21009</v>
      </c>
      <c r="U4" s="302"/>
      <c r="V4" s="302">
        <v>22000</v>
      </c>
      <c r="W4" s="302"/>
      <c r="X4" s="302">
        <v>23100</v>
      </c>
      <c r="Y4" s="302"/>
      <c r="Z4" s="303">
        <v>24000</v>
      </c>
      <c r="AA4" s="304"/>
      <c r="AB4" s="303">
        <v>25250</v>
      </c>
      <c r="AC4" s="305"/>
      <c r="AE4" s="138">
        <v>0.105</v>
      </c>
    </row>
    <row r="5" spans="1:29" ht="12" customHeight="1">
      <c r="A5" s="292"/>
      <c r="B5" s="139" t="s">
        <v>109</v>
      </c>
      <c r="C5" s="139" t="s">
        <v>110</v>
      </c>
      <c r="D5" s="139" t="s">
        <v>109</v>
      </c>
      <c r="E5" s="139" t="s">
        <v>110</v>
      </c>
      <c r="F5" s="139" t="s">
        <v>109</v>
      </c>
      <c r="G5" s="139" t="s">
        <v>110</v>
      </c>
      <c r="H5" s="139" t="s">
        <v>109</v>
      </c>
      <c r="I5" s="139" t="s">
        <v>110</v>
      </c>
      <c r="J5" s="139" t="s">
        <v>109</v>
      </c>
      <c r="K5" s="139" t="s">
        <v>110</v>
      </c>
      <c r="L5" s="139" t="s">
        <v>109</v>
      </c>
      <c r="M5" s="139" t="s">
        <v>110</v>
      </c>
      <c r="N5" s="139" t="s">
        <v>109</v>
      </c>
      <c r="O5" s="139" t="s">
        <v>110</v>
      </c>
      <c r="P5" s="139" t="s">
        <v>109</v>
      </c>
      <c r="Q5" s="139" t="s">
        <v>110</v>
      </c>
      <c r="R5" s="139" t="s">
        <v>109</v>
      </c>
      <c r="S5" s="139" t="s">
        <v>110</v>
      </c>
      <c r="T5" s="139" t="s">
        <v>109</v>
      </c>
      <c r="U5" s="139" t="s">
        <v>110</v>
      </c>
      <c r="V5" s="139" t="s">
        <v>109</v>
      </c>
      <c r="W5" s="139" t="s">
        <v>110</v>
      </c>
      <c r="X5" s="139" t="s">
        <v>109</v>
      </c>
      <c r="Y5" s="139" t="s">
        <v>110</v>
      </c>
      <c r="Z5" s="139" t="s">
        <v>109</v>
      </c>
      <c r="AA5" s="139" t="s">
        <v>110</v>
      </c>
      <c r="AB5" s="139" t="s">
        <v>109</v>
      </c>
      <c r="AC5" s="140" t="s">
        <v>110</v>
      </c>
    </row>
    <row r="6" spans="1:29" s="144" customFormat="1" ht="10.5" customHeight="1">
      <c r="A6" s="141">
        <v>1</v>
      </c>
      <c r="B6" s="142">
        <f aca="true" t="shared" si="0" ref="B6:B35">ROUND($B$4*$A6/30*$AE$4*20/100,0)</f>
        <v>8</v>
      </c>
      <c r="C6" s="142">
        <f aca="true" t="shared" si="1" ref="C6:C35">ROUND($B$4*$A6/30*$AE$4*70/100,0)</f>
        <v>27</v>
      </c>
      <c r="D6" s="142">
        <f aca="true" t="shared" si="2" ref="D6:D35">ROUND($D$4*$A6/30*$AE$4*20/100,0)</f>
        <v>9</v>
      </c>
      <c r="E6" s="142">
        <f aca="true" t="shared" si="3" ref="E6:E35">ROUND($D$4*$A6/30*$AE$4*70/100,0)</f>
        <v>31</v>
      </c>
      <c r="F6" s="142">
        <f aca="true" t="shared" si="4" ref="F6:F35">ROUND($F$4*$A6/30*$AE$4*20/100,0)</f>
        <v>9</v>
      </c>
      <c r="G6" s="142">
        <f aca="true" t="shared" si="5" ref="G6:G35">ROUND($F$4*$A6/30*$AE$4*70/100,0)</f>
        <v>33</v>
      </c>
      <c r="H6" s="142">
        <f aca="true" t="shared" si="6" ref="H6:H35">ROUND($H$4*$A6/30*$AE$4*20/100,0)</f>
        <v>11</v>
      </c>
      <c r="I6" s="142">
        <f aca="true" t="shared" si="7" ref="I6:I35">ROUND($H$4*$A6/30*$AE$4*70/100,0)</f>
        <v>39</v>
      </c>
      <c r="J6" s="142">
        <f aca="true" t="shared" si="8" ref="J6:J35">ROUND($J$4*$A6/30*$AE$4*20/100,0)</f>
        <v>12</v>
      </c>
      <c r="K6" s="142">
        <f aca="true" t="shared" si="9" ref="K6:K35">ROUND($J$4*$A6/30*$AE$4*70/100,0)</f>
        <v>40</v>
      </c>
      <c r="L6" s="142">
        <f aca="true" t="shared" si="10" ref="L6:L35">ROUND($L$4*$A6/30*$AE$4*20/100,0)</f>
        <v>12</v>
      </c>
      <c r="M6" s="142">
        <f aca="true" t="shared" si="11" ref="M6:M35">ROUND($L$4*$A6/30*$AE$4*70/100,0)</f>
        <v>42</v>
      </c>
      <c r="N6" s="142">
        <f aca="true" t="shared" si="12" ref="N6:N35">ROUND($N$4*$A6/30*$AE$4*20/100,0)</f>
        <v>13</v>
      </c>
      <c r="O6" s="142">
        <f aca="true" t="shared" si="13" ref="O6:O35">ROUND($N$4*$A6/30*$AE$4*70/100,0)</f>
        <v>44</v>
      </c>
      <c r="P6" s="142">
        <f aca="true" t="shared" si="14" ref="P6:P35">ROUND($P$4*$A6/30*$AE$4*20/100,0)</f>
        <v>13</v>
      </c>
      <c r="Q6" s="142">
        <f aca="true" t="shared" si="15" ref="Q6:Q35">ROUND($P$4*$A6/30*$AE$4*70/100,0)</f>
        <v>47</v>
      </c>
      <c r="R6" s="142">
        <f aca="true" t="shared" si="16" ref="R6:R35">ROUND($R$4*$A6/30*$AE$4*20/100,0)</f>
        <v>14</v>
      </c>
      <c r="S6" s="142">
        <f aca="true" t="shared" si="17" ref="S6:S35">ROUND($R$4*$A6/30*$AE$4*70/100,0)</f>
        <v>49</v>
      </c>
      <c r="T6" s="142">
        <f aca="true" t="shared" si="18" ref="T6:T35">ROUND($T$4*$A6/30*$AE$4*20/100,0)</f>
        <v>15</v>
      </c>
      <c r="U6" s="142">
        <f aca="true" t="shared" si="19" ref="U6:U35">ROUND($T$4*$A6/30*$AE$4*70/100,0)</f>
        <v>51</v>
      </c>
      <c r="V6" s="142">
        <f aca="true" t="shared" si="20" ref="V6:V35">ROUND($V$4*$A6/30*$AE$4*20/100,0)</f>
        <v>15</v>
      </c>
      <c r="W6" s="142">
        <f aca="true" t="shared" si="21" ref="W6:W35">ROUND($V$4*$A6/30*$AE$4*70/100,0)</f>
        <v>54</v>
      </c>
      <c r="X6" s="142">
        <f aca="true" t="shared" si="22" ref="X6:X35">ROUND($X$4*$A6/30*$AE$4*20/100,0)</f>
        <v>16</v>
      </c>
      <c r="Y6" s="142">
        <f aca="true" t="shared" si="23" ref="Y6:Y35">ROUND($X$4*$A6/30*$AE$4*70/100,0)</f>
        <v>57</v>
      </c>
      <c r="Z6" s="142">
        <f aca="true" t="shared" si="24" ref="Z6:Z35">ROUND($Z$4*$A6/30*$AE$4*20/100,0)</f>
        <v>17</v>
      </c>
      <c r="AA6" s="142">
        <f aca="true" t="shared" si="25" ref="AA6:AA35">ROUND($Z$4*$A6/30*$AE$4*70/100,0)</f>
        <v>59</v>
      </c>
      <c r="AB6" s="142">
        <f aca="true" t="shared" si="26" ref="AB6:AB35">ROUND($AB$4*$A6/30*$AE$4*20/100,0)</f>
        <v>18</v>
      </c>
      <c r="AC6" s="143">
        <f aca="true" t="shared" si="27" ref="AC6:AC35">ROUND($AB$4*$A6/30*$AE$4*70/100,0)</f>
        <v>62</v>
      </c>
    </row>
    <row r="7" spans="1:29" s="144" customFormat="1" ht="10.5" customHeight="1">
      <c r="A7" s="141">
        <v>2</v>
      </c>
      <c r="B7" s="142">
        <f t="shared" si="0"/>
        <v>16</v>
      </c>
      <c r="C7" s="142">
        <f t="shared" si="1"/>
        <v>54</v>
      </c>
      <c r="D7" s="142">
        <f t="shared" si="2"/>
        <v>18</v>
      </c>
      <c r="E7" s="142">
        <f t="shared" si="3"/>
        <v>61</v>
      </c>
      <c r="F7" s="142">
        <f t="shared" si="4"/>
        <v>19</v>
      </c>
      <c r="G7" s="142">
        <f t="shared" si="5"/>
        <v>66</v>
      </c>
      <c r="H7" s="142">
        <f t="shared" si="6"/>
        <v>22</v>
      </c>
      <c r="I7" s="142">
        <f t="shared" si="7"/>
        <v>78</v>
      </c>
      <c r="J7" s="142">
        <f t="shared" si="8"/>
        <v>23</v>
      </c>
      <c r="K7" s="142">
        <f t="shared" si="9"/>
        <v>81</v>
      </c>
      <c r="L7" s="142">
        <f t="shared" si="10"/>
        <v>24</v>
      </c>
      <c r="M7" s="142">
        <f t="shared" si="11"/>
        <v>85</v>
      </c>
      <c r="N7" s="142">
        <f t="shared" si="12"/>
        <v>25</v>
      </c>
      <c r="O7" s="142">
        <f t="shared" si="13"/>
        <v>88</v>
      </c>
      <c r="P7" s="142">
        <f t="shared" si="14"/>
        <v>27</v>
      </c>
      <c r="Q7" s="142">
        <f t="shared" si="15"/>
        <v>93</v>
      </c>
      <c r="R7" s="142">
        <f t="shared" si="16"/>
        <v>28</v>
      </c>
      <c r="S7" s="142">
        <f t="shared" si="17"/>
        <v>98</v>
      </c>
      <c r="T7" s="142">
        <f t="shared" si="18"/>
        <v>29</v>
      </c>
      <c r="U7" s="142">
        <f t="shared" si="19"/>
        <v>103</v>
      </c>
      <c r="V7" s="142">
        <f t="shared" si="20"/>
        <v>31</v>
      </c>
      <c r="W7" s="142">
        <f t="shared" si="21"/>
        <v>108</v>
      </c>
      <c r="X7" s="142">
        <f t="shared" si="22"/>
        <v>32</v>
      </c>
      <c r="Y7" s="142">
        <f t="shared" si="23"/>
        <v>113</v>
      </c>
      <c r="Z7" s="142">
        <f t="shared" si="24"/>
        <v>34</v>
      </c>
      <c r="AA7" s="142">
        <f t="shared" si="25"/>
        <v>118</v>
      </c>
      <c r="AB7" s="142">
        <f t="shared" si="26"/>
        <v>35</v>
      </c>
      <c r="AC7" s="143">
        <f t="shared" si="27"/>
        <v>124</v>
      </c>
    </row>
    <row r="8" spans="1:29" s="144" customFormat="1" ht="10.5" customHeight="1">
      <c r="A8" s="141">
        <v>3</v>
      </c>
      <c r="B8" s="142">
        <f t="shared" si="0"/>
        <v>23</v>
      </c>
      <c r="C8" s="142">
        <f t="shared" si="1"/>
        <v>82</v>
      </c>
      <c r="D8" s="142">
        <f t="shared" si="2"/>
        <v>26</v>
      </c>
      <c r="E8" s="142">
        <f t="shared" si="3"/>
        <v>92</v>
      </c>
      <c r="F8" s="142">
        <f t="shared" si="4"/>
        <v>28</v>
      </c>
      <c r="G8" s="142">
        <f t="shared" si="5"/>
        <v>99</v>
      </c>
      <c r="H8" s="142">
        <f t="shared" si="6"/>
        <v>33</v>
      </c>
      <c r="I8" s="142">
        <f t="shared" si="7"/>
        <v>116</v>
      </c>
      <c r="J8" s="142">
        <f t="shared" si="8"/>
        <v>35</v>
      </c>
      <c r="K8" s="142">
        <f t="shared" si="9"/>
        <v>121</v>
      </c>
      <c r="L8" s="142">
        <f t="shared" si="10"/>
        <v>36</v>
      </c>
      <c r="M8" s="142">
        <f t="shared" si="11"/>
        <v>127</v>
      </c>
      <c r="N8" s="142">
        <f t="shared" si="12"/>
        <v>38</v>
      </c>
      <c r="O8" s="142">
        <f t="shared" si="13"/>
        <v>131</v>
      </c>
      <c r="P8" s="142">
        <f t="shared" si="14"/>
        <v>40</v>
      </c>
      <c r="Q8" s="142">
        <f t="shared" si="15"/>
        <v>140</v>
      </c>
      <c r="R8" s="142">
        <f t="shared" si="16"/>
        <v>42</v>
      </c>
      <c r="S8" s="142">
        <f t="shared" si="17"/>
        <v>147</v>
      </c>
      <c r="T8" s="142">
        <f t="shared" si="18"/>
        <v>44</v>
      </c>
      <c r="U8" s="142">
        <f t="shared" si="19"/>
        <v>154</v>
      </c>
      <c r="V8" s="142">
        <f t="shared" si="20"/>
        <v>46</v>
      </c>
      <c r="W8" s="142">
        <f t="shared" si="21"/>
        <v>162</v>
      </c>
      <c r="X8" s="142">
        <f t="shared" si="22"/>
        <v>49</v>
      </c>
      <c r="Y8" s="142">
        <f t="shared" si="23"/>
        <v>170</v>
      </c>
      <c r="Z8" s="142">
        <f t="shared" si="24"/>
        <v>50</v>
      </c>
      <c r="AA8" s="142">
        <f t="shared" si="25"/>
        <v>176</v>
      </c>
      <c r="AB8" s="142">
        <f t="shared" si="26"/>
        <v>53</v>
      </c>
      <c r="AC8" s="143">
        <f t="shared" si="27"/>
        <v>186</v>
      </c>
    </row>
    <row r="9" spans="1:29" s="144" customFormat="1" ht="10.5" customHeight="1">
      <c r="A9" s="141">
        <v>4</v>
      </c>
      <c r="B9" s="142">
        <f t="shared" si="0"/>
        <v>31</v>
      </c>
      <c r="C9" s="142">
        <f t="shared" si="1"/>
        <v>109</v>
      </c>
      <c r="D9" s="142">
        <f t="shared" si="2"/>
        <v>35</v>
      </c>
      <c r="E9" s="142">
        <f t="shared" si="3"/>
        <v>123</v>
      </c>
      <c r="F9" s="142">
        <f t="shared" si="4"/>
        <v>38</v>
      </c>
      <c r="G9" s="142">
        <f t="shared" si="5"/>
        <v>132</v>
      </c>
      <c r="H9" s="142">
        <f t="shared" si="6"/>
        <v>44</v>
      </c>
      <c r="I9" s="142">
        <f t="shared" si="7"/>
        <v>155</v>
      </c>
      <c r="J9" s="142">
        <f t="shared" si="8"/>
        <v>46</v>
      </c>
      <c r="K9" s="142">
        <f t="shared" si="9"/>
        <v>162</v>
      </c>
      <c r="L9" s="142">
        <f t="shared" si="10"/>
        <v>48</v>
      </c>
      <c r="M9" s="142">
        <f t="shared" si="11"/>
        <v>169</v>
      </c>
      <c r="N9" s="142">
        <f t="shared" si="12"/>
        <v>50</v>
      </c>
      <c r="O9" s="142">
        <f t="shared" si="13"/>
        <v>175</v>
      </c>
      <c r="P9" s="142">
        <f t="shared" si="14"/>
        <v>53</v>
      </c>
      <c r="Q9" s="142">
        <f t="shared" si="15"/>
        <v>187</v>
      </c>
      <c r="R9" s="142">
        <f t="shared" si="16"/>
        <v>56</v>
      </c>
      <c r="S9" s="142">
        <f t="shared" si="17"/>
        <v>196</v>
      </c>
      <c r="T9" s="142">
        <f t="shared" si="18"/>
        <v>59</v>
      </c>
      <c r="U9" s="142">
        <f t="shared" si="19"/>
        <v>206</v>
      </c>
      <c r="V9" s="142">
        <f t="shared" si="20"/>
        <v>62</v>
      </c>
      <c r="W9" s="142">
        <f t="shared" si="21"/>
        <v>216</v>
      </c>
      <c r="X9" s="142">
        <f t="shared" si="22"/>
        <v>65</v>
      </c>
      <c r="Y9" s="142">
        <f t="shared" si="23"/>
        <v>226</v>
      </c>
      <c r="Z9" s="142">
        <f t="shared" si="24"/>
        <v>67</v>
      </c>
      <c r="AA9" s="142">
        <f t="shared" si="25"/>
        <v>235</v>
      </c>
      <c r="AB9" s="142">
        <f t="shared" si="26"/>
        <v>71</v>
      </c>
      <c r="AC9" s="143">
        <f t="shared" si="27"/>
        <v>247</v>
      </c>
    </row>
    <row r="10" spans="1:29" s="144" customFormat="1" ht="10.5" customHeight="1">
      <c r="A10" s="141">
        <v>5</v>
      </c>
      <c r="B10" s="142">
        <f t="shared" si="0"/>
        <v>39</v>
      </c>
      <c r="C10" s="142">
        <f t="shared" si="1"/>
        <v>136</v>
      </c>
      <c r="D10" s="142">
        <f t="shared" si="2"/>
        <v>44</v>
      </c>
      <c r="E10" s="142">
        <f t="shared" si="3"/>
        <v>154</v>
      </c>
      <c r="F10" s="142">
        <f t="shared" si="4"/>
        <v>47</v>
      </c>
      <c r="G10" s="142">
        <f t="shared" si="5"/>
        <v>165</v>
      </c>
      <c r="H10" s="142">
        <f t="shared" si="6"/>
        <v>55</v>
      </c>
      <c r="I10" s="142">
        <f t="shared" si="7"/>
        <v>194</v>
      </c>
      <c r="J10" s="142">
        <f t="shared" si="8"/>
        <v>58</v>
      </c>
      <c r="K10" s="142">
        <f t="shared" si="9"/>
        <v>202</v>
      </c>
      <c r="L10" s="142">
        <f t="shared" si="10"/>
        <v>60</v>
      </c>
      <c r="M10" s="142">
        <f t="shared" si="11"/>
        <v>212</v>
      </c>
      <c r="N10" s="142">
        <f t="shared" si="12"/>
        <v>63</v>
      </c>
      <c r="O10" s="142">
        <f t="shared" si="13"/>
        <v>219</v>
      </c>
      <c r="P10" s="142">
        <f t="shared" si="14"/>
        <v>67</v>
      </c>
      <c r="Q10" s="142">
        <f t="shared" si="15"/>
        <v>233</v>
      </c>
      <c r="R10" s="142">
        <f t="shared" si="16"/>
        <v>70</v>
      </c>
      <c r="S10" s="142">
        <f t="shared" si="17"/>
        <v>245</v>
      </c>
      <c r="T10" s="142">
        <f t="shared" si="18"/>
        <v>74</v>
      </c>
      <c r="U10" s="142">
        <f t="shared" si="19"/>
        <v>257</v>
      </c>
      <c r="V10" s="142">
        <f t="shared" si="20"/>
        <v>77</v>
      </c>
      <c r="W10" s="142">
        <f t="shared" si="21"/>
        <v>270</v>
      </c>
      <c r="X10" s="142">
        <f t="shared" si="22"/>
        <v>81</v>
      </c>
      <c r="Y10" s="142">
        <f t="shared" si="23"/>
        <v>283</v>
      </c>
      <c r="Z10" s="142">
        <f t="shared" si="24"/>
        <v>84</v>
      </c>
      <c r="AA10" s="142">
        <f t="shared" si="25"/>
        <v>294</v>
      </c>
      <c r="AB10" s="142">
        <f t="shared" si="26"/>
        <v>88</v>
      </c>
      <c r="AC10" s="143">
        <f t="shared" si="27"/>
        <v>309</v>
      </c>
    </row>
    <row r="11" spans="1:29" s="144" customFormat="1" ht="10.5" customHeight="1">
      <c r="A11" s="141">
        <v>6</v>
      </c>
      <c r="B11" s="142">
        <f t="shared" si="0"/>
        <v>47</v>
      </c>
      <c r="C11" s="142">
        <f t="shared" si="1"/>
        <v>163</v>
      </c>
      <c r="D11" s="142">
        <f t="shared" si="2"/>
        <v>53</v>
      </c>
      <c r="E11" s="142">
        <f t="shared" si="3"/>
        <v>184</v>
      </c>
      <c r="F11" s="142">
        <f t="shared" si="4"/>
        <v>57</v>
      </c>
      <c r="G11" s="142">
        <f t="shared" si="5"/>
        <v>198</v>
      </c>
      <c r="H11" s="142">
        <f t="shared" si="6"/>
        <v>67</v>
      </c>
      <c r="I11" s="142">
        <f t="shared" si="7"/>
        <v>233</v>
      </c>
      <c r="J11" s="142">
        <f t="shared" si="8"/>
        <v>69</v>
      </c>
      <c r="K11" s="142">
        <f t="shared" si="9"/>
        <v>243</v>
      </c>
      <c r="L11" s="142">
        <f t="shared" si="10"/>
        <v>73</v>
      </c>
      <c r="M11" s="142">
        <f t="shared" si="11"/>
        <v>254</v>
      </c>
      <c r="N11" s="142">
        <f t="shared" si="12"/>
        <v>75</v>
      </c>
      <c r="O11" s="142">
        <f t="shared" si="13"/>
        <v>263</v>
      </c>
      <c r="P11" s="142">
        <f t="shared" si="14"/>
        <v>80</v>
      </c>
      <c r="Q11" s="142">
        <f t="shared" si="15"/>
        <v>280</v>
      </c>
      <c r="R11" s="142">
        <f t="shared" si="16"/>
        <v>84</v>
      </c>
      <c r="S11" s="142">
        <f t="shared" si="17"/>
        <v>294</v>
      </c>
      <c r="T11" s="142">
        <f t="shared" si="18"/>
        <v>88</v>
      </c>
      <c r="U11" s="142">
        <f t="shared" si="19"/>
        <v>309</v>
      </c>
      <c r="V11" s="142">
        <f t="shared" si="20"/>
        <v>92</v>
      </c>
      <c r="W11" s="142">
        <f t="shared" si="21"/>
        <v>323</v>
      </c>
      <c r="X11" s="142">
        <f t="shared" si="22"/>
        <v>97</v>
      </c>
      <c r="Y11" s="142">
        <f t="shared" si="23"/>
        <v>340</v>
      </c>
      <c r="Z11" s="142">
        <f t="shared" si="24"/>
        <v>101</v>
      </c>
      <c r="AA11" s="142">
        <f t="shared" si="25"/>
        <v>353</v>
      </c>
      <c r="AB11" s="142">
        <f t="shared" si="26"/>
        <v>106</v>
      </c>
      <c r="AC11" s="143">
        <f t="shared" si="27"/>
        <v>371</v>
      </c>
    </row>
    <row r="12" spans="1:29" s="144" customFormat="1" ht="10.5" customHeight="1">
      <c r="A12" s="141">
        <v>7</v>
      </c>
      <c r="B12" s="142">
        <f t="shared" si="0"/>
        <v>54</v>
      </c>
      <c r="C12" s="142">
        <f t="shared" si="1"/>
        <v>190</v>
      </c>
      <c r="D12" s="142">
        <f t="shared" si="2"/>
        <v>61</v>
      </c>
      <c r="E12" s="142">
        <f t="shared" si="3"/>
        <v>215</v>
      </c>
      <c r="F12" s="142">
        <f t="shared" si="4"/>
        <v>66</v>
      </c>
      <c r="G12" s="142">
        <f t="shared" si="5"/>
        <v>232</v>
      </c>
      <c r="H12" s="142">
        <f t="shared" si="6"/>
        <v>78</v>
      </c>
      <c r="I12" s="142">
        <f t="shared" si="7"/>
        <v>272</v>
      </c>
      <c r="J12" s="142">
        <f t="shared" si="8"/>
        <v>81</v>
      </c>
      <c r="K12" s="142">
        <f t="shared" si="9"/>
        <v>283</v>
      </c>
      <c r="L12" s="142">
        <f t="shared" si="10"/>
        <v>85</v>
      </c>
      <c r="M12" s="142">
        <f t="shared" si="11"/>
        <v>296</v>
      </c>
      <c r="N12" s="142">
        <f t="shared" si="12"/>
        <v>88</v>
      </c>
      <c r="O12" s="142">
        <f t="shared" si="13"/>
        <v>307</v>
      </c>
      <c r="P12" s="142">
        <f t="shared" si="14"/>
        <v>93</v>
      </c>
      <c r="Q12" s="142">
        <f t="shared" si="15"/>
        <v>327</v>
      </c>
      <c r="R12" s="142">
        <f t="shared" si="16"/>
        <v>98</v>
      </c>
      <c r="S12" s="142">
        <f t="shared" si="17"/>
        <v>343</v>
      </c>
      <c r="T12" s="142">
        <f t="shared" si="18"/>
        <v>103</v>
      </c>
      <c r="U12" s="142">
        <f t="shared" si="19"/>
        <v>360</v>
      </c>
      <c r="V12" s="142">
        <f t="shared" si="20"/>
        <v>108</v>
      </c>
      <c r="W12" s="142">
        <f t="shared" si="21"/>
        <v>377</v>
      </c>
      <c r="X12" s="142">
        <f t="shared" si="22"/>
        <v>113</v>
      </c>
      <c r="Y12" s="142">
        <f t="shared" si="23"/>
        <v>396</v>
      </c>
      <c r="Z12" s="142">
        <f t="shared" si="24"/>
        <v>118</v>
      </c>
      <c r="AA12" s="142">
        <f t="shared" si="25"/>
        <v>412</v>
      </c>
      <c r="AB12" s="142">
        <f t="shared" si="26"/>
        <v>124</v>
      </c>
      <c r="AC12" s="143">
        <f t="shared" si="27"/>
        <v>433</v>
      </c>
    </row>
    <row r="13" spans="1:29" s="144" customFormat="1" ht="10.5" customHeight="1">
      <c r="A13" s="141">
        <v>8</v>
      </c>
      <c r="B13" s="142">
        <f t="shared" si="0"/>
        <v>62</v>
      </c>
      <c r="C13" s="142">
        <f t="shared" si="1"/>
        <v>218</v>
      </c>
      <c r="D13" s="142">
        <f t="shared" si="2"/>
        <v>70</v>
      </c>
      <c r="E13" s="142">
        <f t="shared" si="3"/>
        <v>246</v>
      </c>
      <c r="F13" s="142">
        <f t="shared" si="4"/>
        <v>76</v>
      </c>
      <c r="G13" s="142">
        <f t="shared" si="5"/>
        <v>265</v>
      </c>
      <c r="H13" s="142">
        <f t="shared" si="6"/>
        <v>89</v>
      </c>
      <c r="I13" s="142">
        <f t="shared" si="7"/>
        <v>310</v>
      </c>
      <c r="J13" s="142">
        <f t="shared" si="8"/>
        <v>92</v>
      </c>
      <c r="K13" s="142">
        <f t="shared" si="9"/>
        <v>323</v>
      </c>
      <c r="L13" s="142">
        <f t="shared" si="10"/>
        <v>97</v>
      </c>
      <c r="M13" s="142">
        <f t="shared" si="11"/>
        <v>339</v>
      </c>
      <c r="N13" s="142">
        <f t="shared" si="12"/>
        <v>100</v>
      </c>
      <c r="O13" s="142">
        <f t="shared" si="13"/>
        <v>350</v>
      </c>
      <c r="P13" s="142">
        <f t="shared" si="14"/>
        <v>107</v>
      </c>
      <c r="Q13" s="142">
        <f t="shared" si="15"/>
        <v>373</v>
      </c>
      <c r="R13" s="142">
        <f t="shared" si="16"/>
        <v>112</v>
      </c>
      <c r="S13" s="142">
        <f t="shared" si="17"/>
        <v>392</v>
      </c>
      <c r="T13" s="142">
        <f t="shared" si="18"/>
        <v>118</v>
      </c>
      <c r="U13" s="142">
        <f t="shared" si="19"/>
        <v>412</v>
      </c>
      <c r="V13" s="142">
        <f t="shared" si="20"/>
        <v>123</v>
      </c>
      <c r="W13" s="142">
        <f t="shared" si="21"/>
        <v>431</v>
      </c>
      <c r="X13" s="142">
        <f t="shared" si="22"/>
        <v>129</v>
      </c>
      <c r="Y13" s="142">
        <f t="shared" si="23"/>
        <v>453</v>
      </c>
      <c r="Z13" s="142">
        <f t="shared" si="24"/>
        <v>134</v>
      </c>
      <c r="AA13" s="142">
        <f t="shared" si="25"/>
        <v>470</v>
      </c>
      <c r="AB13" s="142">
        <f t="shared" si="26"/>
        <v>141</v>
      </c>
      <c r="AC13" s="143">
        <f t="shared" si="27"/>
        <v>495</v>
      </c>
    </row>
    <row r="14" spans="1:29" s="144" customFormat="1" ht="10.5" customHeight="1">
      <c r="A14" s="141">
        <v>9</v>
      </c>
      <c r="B14" s="142">
        <f t="shared" si="0"/>
        <v>70</v>
      </c>
      <c r="C14" s="142">
        <f t="shared" si="1"/>
        <v>245</v>
      </c>
      <c r="D14" s="142">
        <f t="shared" si="2"/>
        <v>79</v>
      </c>
      <c r="E14" s="142">
        <f t="shared" si="3"/>
        <v>277</v>
      </c>
      <c r="F14" s="142">
        <f t="shared" si="4"/>
        <v>85</v>
      </c>
      <c r="G14" s="142">
        <f t="shared" si="5"/>
        <v>298</v>
      </c>
      <c r="H14" s="142">
        <f t="shared" si="6"/>
        <v>100</v>
      </c>
      <c r="I14" s="142">
        <f t="shared" si="7"/>
        <v>349</v>
      </c>
      <c r="J14" s="142">
        <f t="shared" si="8"/>
        <v>104</v>
      </c>
      <c r="K14" s="142">
        <f t="shared" si="9"/>
        <v>364</v>
      </c>
      <c r="L14" s="142">
        <f t="shared" si="10"/>
        <v>109</v>
      </c>
      <c r="M14" s="142">
        <f t="shared" si="11"/>
        <v>381</v>
      </c>
      <c r="N14" s="142">
        <f t="shared" si="12"/>
        <v>113</v>
      </c>
      <c r="O14" s="142">
        <f t="shared" si="13"/>
        <v>394</v>
      </c>
      <c r="P14" s="142">
        <f t="shared" si="14"/>
        <v>120</v>
      </c>
      <c r="Q14" s="142">
        <f t="shared" si="15"/>
        <v>420</v>
      </c>
      <c r="R14" s="142">
        <f t="shared" si="16"/>
        <v>126</v>
      </c>
      <c r="S14" s="142">
        <f t="shared" si="17"/>
        <v>441</v>
      </c>
      <c r="T14" s="142">
        <f t="shared" si="18"/>
        <v>132</v>
      </c>
      <c r="U14" s="142">
        <f t="shared" si="19"/>
        <v>463</v>
      </c>
      <c r="V14" s="142">
        <f t="shared" si="20"/>
        <v>139</v>
      </c>
      <c r="W14" s="142">
        <f t="shared" si="21"/>
        <v>485</v>
      </c>
      <c r="X14" s="142">
        <f t="shared" si="22"/>
        <v>146</v>
      </c>
      <c r="Y14" s="142">
        <f t="shared" si="23"/>
        <v>509</v>
      </c>
      <c r="Z14" s="142">
        <f t="shared" si="24"/>
        <v>151</v>
      </c>
      <c r="AA14" s="142">
        <f t="shared" si="25"/>
        <v>529</v>
      </c>
      <c r="AB14" s="142">
        <f t="shared" si="26"/>
        <v>159</v>
      </c>
      <c r="AC14" s="143">
        <f t="shared" si="27"/>
        <v>557</v>
      </c>
    </row>
    <row r="15" spans="1:29" s="144" customFormat="1" ht="10.5" customHeight="1">
      <c r="A15" s="141">
        <v>10</v>
      </c>
      <c r="B15" s="142">
        <f t="shared" si="0"/>
        <v>78</v>
      </c>
      <c r="C15" s="142">
        <f t="shared" si="1"/>
        <v>272</v>
      </c>
      <c r="D15" s="142">
        <f t="shared" si="2"/>
        <v>88</v>
      </c>
      <c r="E15" s="142">
        <f t="shared" si="3"/>
        <v>307</v>
      </c>
      <c r="F15" s="142">
        <f t="shared" si="4"/>
        <v>95</v>
      </c>
      <c r="G15" s="142">
        <f t="shared" si="5"/>
        <v>331</v>
      </c>
      <c r="H15" s="142">
        <f t="shared" si="6"/>
        <v>111</v>
      </c>
      <c r="I15" s="142">
        <f t="shared" si="7"/>
        <v>388</v>
      </c>
      <c r="J15" s="142">
        <f t="shared" si="8"/>
        <v>116</v>
      </c>
      <c r="K15" s="142">
        <f t="shared" si="9"/>
        <v>404</v>
      </c>
      <c r="L15" s="142">
        <f t="shared" si="10"/>
        <v>121</v>
      </c>
      <c r="M15" s="142">
        <f t="shared" si="11"/>
        <v>423</v>
      </c>
      <c r="N15" s="142">
        <f t="shared" si="12"/>
        <v>125</v>
      </c>
      <c r="O15" s="142">
        <f t="shared" si="13"/>
        <v>438</v>
      </c>
      <c r="P15" s="142">
        <f t="shared" si="14"/>
        <v>133</v>
      </c>
      <c r="Q15" s="142">
        <f t="shared" si="15"/>
        <v>467</v>
      </c>
      <c r="R15" s="142">
        <f t="shared" si="16"/>
        <v>140</v>
      </c>
      <c r="S15" s="142">
        <f t="shared" si="17"/>
        <v>490</v>
      </c>
      <c r="T15" s="142">
        <f t="shared" si="18"/>
        <v>147</v>
      </c>
      <c r="U15" s="142">
        <f t="shared" si="19"/>
        <v>515</v>
      </c>
      <c r="V15" s="142">
        <f t="shared" si="20"/>
        <v>154</v>
      </c>
      <c r="W15" s="142">
        <f t="shared" si="21"/>
        <v>539</v>
      </c>
      <c r="X15" s="142">
        <f t="shared" si="22"/>
        <v>162</v>
      </c>
      <c r="Y15" s="142">
        <f t="shared" si="23"/>
        <v>566</v>
      </c>
      <c r="Z15" s="142">
        <f t="shared" si="24"/>
        <v>168</v>
      </c>
      <c r="AA15" s="142">
        <f t="shared" si="25"/>
        <v>588</v>
      </c>
      <c r="AB15" s="142">
        <f t="shared" si="26"/>
        <v>177</v>
      </c>
      <c r="AC15" s="143">
        <f t="shared" si="27"/>
        <v>619</v>
      </c>
    </row>
    <row r="16" spans="1:29" s="144" customFormat="1" ht="10.5" customHeight="1">
      <c r="A16" s="141">
        <v>11</v>
      </c>
      <c r="B16" s="142">
        <f t="shared" si="0"/>
        <v>85</v>
      </c>
      <c r="C16" s="142">
        <f t="shared" si="1"/>
        <v>299</v>
      </c>
      <c r="D16" s="142">
        <f t="shared" si="2"/>
        <v>97</v>
      </c>
      <c r="E16" s="142">
        <f t="shared" si="3"/>
        <v>338</v>
      </c>
      <c r="F16" s="142">
        <f t="shared" si="4"/>
        <v>104</v>
      </c>
      <c r="G16" s="142">
        <f t="shared" si="5"/>
        <v>364</v>
      </c>
      <c r="H16" s="142">
        <f t="shared" si="6"/>
        <v>122</v>
      </c>
      <c r="I16" s="142">
        <f t="shared" si="7"/>
        <v>427</v>
      </c>
      <c r="J16" s="142">
        <f t="shared" si="8"/>
        <v>127</v>
      </c>
      <c r="K16" s="142">
        <f t="shared" si="9"/>
        <v>445</v>
      </c>
      <c r="L16" s="142">
        <f t="shared" si="10"/>
        <v>133</v>
      </c>
      <c r="M16" s="142">
        <f t="shared" si="11"/>
        <v>466</v>
      </c>
      <c r="N16" s="142">
        <f t="shared" si="12"/>
        <v>138</v>
      </c>
      <c r="O16" s="142">
        <f t="shared" si="13"/>
        <v>482</v>
      </c>
      <c r="P16" s="142">
        <f t="shared" si="14"/>
        <v>147</v>
      </c>
      <c r="Q16" s="142">
        <f t="shared" si="15"/>
        <v>513</v>
      </c>
      <c r="R16" s="142">
        <f t="shared" si="16"/>
        <v>154</v>
      </c>
      <c r="S16" s="142">
        <f t="shared" si="17"/>
        <v>539</v>
      </c>
      <c r="T16" s="142">
        <f t="shared" si="18"/>
        <v>162</v>
      </c>
      <c r="U16" s="142">
        <f t="shared" si="19"/>
        <v>566</v>
      </c>
      <c r="V16" s="142">
        <f t="shared" si="20"/>
        <v>169</v>
      </c>
      <c r="W16" s="142">
        <f t="shared" si="21"/>
        <v>593</v>
      </c>
      <c r="X16" s="142">
        <f t="shared" si="22"/>
        <v>178</v>
      </c>
      <c r="Y16" s="142">
        <f t="shared" si="23"/>
        <v>623</v>
      </c>
      <c r="Z16" s="142">
        <f t="shared" si="24"/>
        <v>185</v>
      </c>
      <c r="AA16" s="142">
        <f t="shared" si="25"/>
        <v>647</v>
      </c>
      <c r="AB16" s="142">
        <f t="shared" si="26"/>
        <v>194</v>
      </c>
      <c r="AC16" s="143">
        <f t="shared" si="27"/>
        <v>680</v>
      </c>
    </row>
    <row r="17" spans="1:29" s="144" customFormat="1" ht="10.5" customHeight="1">
      <c r="A17" s="141">
        <v>12</v>
      </c>
      <c r="B17" s="142">
        <f t="shared" si="0"/>
        <v>93</v>
      </c>
      <c r="C17" s="142">
        <f t="shared" si="1"/>
        <v>326</v>
      </c>
      <c r="D17" s="142">
        <f t="shared" si="2"/>
        <v>105</v>
      </c>
      <c r="E17" s="142">
        <f t="shared" si="3"/>
        <v>369</v>
      </c>
      <c r="F17" s="142">
        <f t="shared" si="4"/>
        <v>113</v>
      </c>
      <c r="G17" s="142">
        <f t="shared" si="5"/>
        <v>397</v>
      </c>
      <c r="H17" s="142">
        <f t="shared" si="6"/>
        <v>133</v>
      </c>
      <c r="I17" s="142">
        <f t="shared" si="7"/>
        <v>466</v>
      </c>
      <c r="J17" s="142">
        <f t="shared" si="8"/>
        <v>139</v>
      </c>
      <c r="K17" s="142">
        <f t="shared" si="9"/>
        <v>485</v>
      </c>
      <c r="L17" s="142">
        <f t="shared" si="10"/>
        <v>145</v>
      </c>
      <c r="M17" s="142">
        <f t="shared" si="11"/>
        <v>508</v>
      </c>
      <c r="N17" s="142">
        <f t="shared" si="12"/>
        <v>150</v>
      </c>
      <c r="O17" s="142">
        <f t="shared" si="13"/>
        <v>526</v>
      </c>
      <c r="P17" s="142">
        <f t="shared" si="14"/>
        <v>160</v>
      </c>
      <c r="Q17" s="142">
        <f t="shared" si="15"/>
        <v>560</v>
      </c>
      <c r="R17" s="142">
        <f t="shared" si="16"/>
        <v>168</v>
      </c>
      <c r="S17" s="142">
        <f t="shared" si="17"/>
        <v>588</v>
      </c>
      <c r="T17" s="142">
        <f t="shared" si="18"/>
        <v>176</v>
      </c>
      <c r="U17" s="142">
        <f t="shared" si="19"/>
        <v>618</v>
      </c>
      <c r="V17" s="142">
        <f t="shared" si="20"/>
        <v>185</v>
      </c>
      <c r="W17" s="142">
        <f t="shared" si="21"/>
        <v>647</v>
      </c>
      <c r="X17" s="142">
        <f t="shared" si="22"/>
        <v>194</v>
      </c>
      <c r="Y17" s="142">
        <f t="shared" si="23"/>
        <v>679</v>
      </c>
      <c r="Z17" s="142">
        <f t="shared" si="24"/>
        <v>202</v>
      </c>
      <c r="AA17" s="142">
        <f t="shared" si="25"/>
        <v>706</v>
      </c>
      <c r="AB17" s="142">
        <f t="shared" si="26"/>
        <v>212</v>
      </c>
      <c r="AC17" s="143">
        <f t="shared" si="27"/>
        <v>742</v>
      </c>
    </row>
    <row r="18" spans="1:29" s="144" customFormat="1" ht="10.5" customHeight="1">
      <c r="A18" s="141">
        <v>13</v>
      </c>
      <c r="B18" s="142">
        <f t="shared" si="0"/>
        <v>101</v>
      </c>
      <c r="C18" s="142">
        <f t="shared" si="1"/>
        <v>354</v>
      </c>
      <c r="D18" s="142">
        <f t="shared" si="2"/>
        <v>114</v>
      </c>
      <c r="E18" s="142">
        <f t="shared" si="3"/>
        <v>399</v>
      </c>
      <c r="F18" s="142">
        <f t="shared" si="4"/>
        <v>123</v>
      </c>
      <c r="G18" s="142">
        <f t="shared" si="5"/>
        <v>430</v>
      </c>
      <c r="H18" s="142">
        <f t="shared" si="6"/>
        <v>144</v>
      </c>
      <c r="I18" s="142">
        <f t="shared" si="7"/>
        <v>505</v>
      </c>
      <c r="J18" s="142">
        <f t="shared" si="8"/>
        <v>150</v>
      </c>
      <c r="K18" s="142">
        <f t="shared" si="9"/>
        <v>526</v>
      </c>
      <c r="L18" s="142">
        <f t="shared" si="10"/>
        <v>157</v>
      </c>
      <c r="M18" s="142">
        <f t="shared" si="11"/>
        <v>550</v>
      </c>
      <c r="N18" s="142">
        <f t="shared" si="12"/>
        <v>163</v>
      </c>
      <c r="O18" s="142">
        <f t="shared" si="13"/>
        <v>569</v>
      </c>
      <c r="P18" s="142">
        <f t="shared" si="14"/>
        <v>173</v>
      </c>
      <c r="Q18" s="142">
        <f t="shared" si="15"/>
        <v>607</v>
      </c>
      <c r="R18" s="142">
        <f t="shared" si="16"/>
        <v>182</v>
      </c>
      <c r="S18" s="142">
        <f t="shared" si="17"/>
        <v>637</v>
      </c>
      <c r="T18" s="142">
        <f t="shared" si="18"/>
        <v>191</v>
      </c>
      <c r="U18" s="142">
        <f t="shared" si="19"/>
        <v>669</v>
      </c>
      <c r="V18" s="142">
        <f t="shared" si="20"/>
        <v>200</v>
      </c>
      <c r="W18" s="142">
        <f t="shared" si="21"/>
        <v>701</v>
      </c>
      <c r="X18" s="142">
        <f t="shared" si="22"/>
        <v>210</v>
      </c>
      <c r="Y18" s="142">
        <f t="shared" si="23"/>
        <v>736</v>
      </c>
      <c r="Z18" s="142">
        <f t="shared" si="24"/>
        <v>218</v>
      </c>
      <c r="AA18" s="142">
        <f t="shared" si="25"/>
        <v>764</v>
      </c>
      <c r="AB18" s="142">
        <f t="shared" si="26"/>
        <v>230</v>
      </c>
      <c r="AC18" s="143">
        <f t="shared" si="27"/>
        <v>804</v>
      </c>
    </row>
    <row r="19" spans="1:29" s="144" customFormat="1" ht="10.5" customHeight="1">
      <c r="A19" s="141">
        <v>14</v>
      </c>
      <c r="B19" s="142">
        <f t="shared" si="0"/>
        <v>109</v>
      </c>
      <c r="C19" s="142">
        <f t="shared" si="1"/>
        <v>381</v>
      </c>
      <c r="D19" s="142">
        <f t="shared" si="2"/>
        <v>123</v>
      </c>
      <c r="E19" s="142">
        <f t="shared" si="3"/>
        <v>430</v>
      </c>
      <c r="F19" s="142">
        <f t="shared" si="4"/>
        <v>132</v>
      </c>
      <c r="G19" s="142">
        <f t="shared" si="5"/>
        <v>463</v>
      </c>
      <c r="H19" s="142">
        <f t="shared" si="6"/>
        <v>155</v>
      </c>
      <c r="I19" s="142">
        <f t="shared" si="7"/>
        <v>543</v>
      </c>
      <c r="J19" s="142">
        <f t="shared" si="8"/>
        <v>162</v>
      </c>
      <c r="K19" s="142">
        <f t="shared" si="9"/>
        <v>566</v>
      </c>
      <c r="L19" s="142">
        <f t="shared" si="10"/>
        <v>169</v>
      </c>
      <c r="M19" s="142">
        <f t="shared" si="11"/>
        <v>593</v>
      </c>
      <c r="N19" s="142">
        <f t="shared" si="12"/>
        <v>175</v>
      </c>
      <c r="O19" s="142">
        <f t="shared" si="13"/>
        <v>613</v>
      </c>
      <c r="P19" s="142">
        <f t="shared" si="14"/>
        <v>187</v>
      </c>
      <c r="Q19" s="142">
        <f t="shared" si="15"/>
        <v>653</v>
      </c>
      <c r="R19" s="142">
        <f t="shared" si="16"/>
        <v>196</v>
      </c>
      <c r="S19" s="142">
        <f t="shared" si="17"/>
        <v>686</v>
      </c>
      <c r="T19" s="142">
        <f t="shared" si="18"/>
        <v>206</v>
      </c>
      <c r="U19" s="142">
        <f t="shared" si="19"/>
        <v>721</v>
      </c>
      <c r="V19" s="142">
        <f t="shared" si="20"/>
        <v>216</v>
      </c>
      <c r="W19" s="142">
        <f t="shared" si="21"/>
        <v>755</v>
      </c>
      <c r="X19" s="142">
        <f t="shared" si="22"/>
        <v>226</v>
      </c>
      <c r="Y19" s="142">
        <f t="shared" si="23"/>
        <v>792</v>
      </c>
      <c r="Z19" s="142">
        <f t="shared" si="24"/>
        <v>235</v>
      </c>
      <c r="AA19" s="142">
        <f t="shared" si="25"/>
        <v>823</v>
      </c>
      <c r="AB19" s="142">
        <f t="shared" si="26"/>
        <v>247</v>
      </c>
      <c r="AC19" s="143">
        <f t="shared" si="27"/>
        <v>866</v>
      </c>
    </row>
    <row r="20" spans="1:29" s="144" customFormat="1" ht="10.5" customHeight="1">
      <c r="A20" s="141">
        <v>15</v>
      </c>
      <c r="B20" s="142">
        <f t="shared" si="0"/>
        <v>117</v>
      </c>
      <c r="C20" s="142">
        <f t="shared" si="1"/>
        <v>408</v>
      </c>
      <c r="D20" s="142">
        <f t="shared" si="2"/>
        <v>132</v>
      </c>
      <c r="E20" s="142">
        <f t="shared" si="3"/>
        <v>461</v>
      </c>
      <c r="F20" s="142">
        <f t="shared" si="4"/>
        <v>142</v>
      </c>
      <c r="G20" s="142">
        <f t="shared" si="5"/>
        <v>496</v>
      </c>
      <c r="H20" s="142">
        <f t="shared" si="6"/>
        <v>166</v>
      </c>
      <c r="I20" s="142">
        <f t="shared" si="7"/>
        <v>582</v>
      </c>
      <c r="J20" s="142">
        <f t="shared" si="8"/>
        <v>173</v>
      </c>
      <c r="K20" s="142">
        <f t="shared" si="9"/>
        <v>606</v>
      </c>
      <c r="L20" s="142">
        <f t="shared" si="10"/>
        <v>181</v>
      </c>
      <c r="M20" s="142">
        <f t="shared" si="11"/>
        <v>635</v>
      </c>
      <c r="N20" s="142">
        <f t="shared" si="12"/>
        <v>188</v>
      </c>
      <c r="O20" s="142">
        <f t="shared" si="13"/>
        <v>657</v>
      </c>
      <c r="P20" s="142">
        <f t="shared" si="14"/>
        <v>200</v>
      </c>
      <c r="Q20" s="142">
        <f t="shared" si="15"/>
        <v>700</v>
      </c>
      <c r="R20" s="142">
        <f t="shared" si="16"/>
        <v>210</v>
      </c>
      <c r="S20" s="142">
        <f t="shared" si="17"/>
        <v>735</v>
      </c>
      <c r="T20" s="142">
        <f t="shared" si="18"/>
        <v>221</v>
      </c>
      <c r="U20" s="142">
        <f t="shared" si="19"/>
        <v>772</v>
      </c>
      <c r="V20" s="142">
        <f t="shared" si="20"/>
        <v>231</v>
      </c>
      <c r="W20" s="142">
        <f t="shared" si="21"/>
        <v>809</v>
      </c>
      <c r="X20" s="142">
        <f t="shared" si="22"/>
        <v>243</v>
      </c>
      <c r="Y20" s="142">
        <f t="shared" si="23"/>
        <v>849</v>
      </c>
      <c r="Z20" s="142">
        <f t="shared" si="24"/>
        <v>252</v>
      </c>
      <c r="AA20" s="142">
        <f t="shared" si="25"/>
        <v>882</v>
      </c>
      <c r="AB20" s="142">
        <f t="shared" si="26"/>
        <v>265</v>
      </c>
      <c r="AC20" s="143">
        <f t="shared" si="27"/>
        <v>928</v>
      </c>
    </row>
    <row r="21" spans="1:29" s="144" customFormat="1" ht="10.5" customHeight="1">
      <c r="A21" s="141">
        <v>16</v>
      </c>
      <c r="B21" s="142">
        <f t="shared" si="0"/>
        <v>124</v>
      </c>
      <c r="C21" s="142">
        <f t="shared" si="1"/>
        <v>435</v>
      </c>
      <c r="D21" s="142">
        <f t="shared" si="2"/>
        <v>140</v>
      </c>
      <c r="E21" s="142">
        <f t="shared" si="3"/>
        <v>492</v>
      </c>
      <c r="F21" s="142">
        <f t="shared" si="4"/>
        <v>151</v>
      </c>
      <c r="G21" s="142">
        <f t="shared" si="5"/>
        <v>529</v>
      </c>
      <c r="H21" s="142">
        <f t="shared" si="6"/>
        <v>177</v>
      </c>
      <c r="I21" s="142">
        <f t="shared" si="7"/>
        <v>621</v>
      </c>
      <c r="J21" s="142">
        <f t="shared" si="8"/>
        <v>185</v>
      </c>
      <c r="K21" s="142">
        <f t="shared" si="9"/>
        <v>647</v>
      </c>
      <c r="L21" s="142">
        <f t="shared" si="10"/>
        <v>194</v>
      </c>
      <c r="M21" s="142">
        <f t="shared" si="11"/>
        <v>677</v>
      </c>
      <c r="N21" s="142">
        <f t="shared" si="12"/>
        <v>200</v>
      </c>
      <c r="O21" s="142">
        <f t="shared" si="13"/>
        <v>701</v>
      </c>
      <c r="P21" s="142">
        <f t="shared" si="14"/>
        <v>213</v>
      </c>
      <c r="Q21" s="142">
        <f t="shared" si="15"/>
        <v>747</v>
      </c>
      <c r="R21" s="142">
        <f t="shared" si="16"/>
        <v>224</v>
      </c>
      <c r="S21" s="142">
        <f t="shared" si="17"/>
        <v>784</v>
      </c>
      <c r="T21" s="142">
        <f t="shared" si="18"/>
        <v>235</v>
      </c>
      <c r="U21" s="142">
        <f t="shared" si="19"/>
        <v>824</v>
      </c>
      <c r="V21" s="142">
        <f t="shared" si="20"/>
        <v>246</v>
      </c>
      <c r="W21" s="142">
        <f t="shared" si="21"/>
        <v>862</v>
      </c>
      <c r="X21" s="142">
        <f t="shared" si="22"/>
        <v>259</v>
      </c>
      <c r="Y21" s="142">
        <f t="shared" si="23"/>
        <v>906</v>
      </c>
      <c r="Z21" s="142">
        <f t="shared" si="24"/>
        <v>269</v>
      </c>
      <c r="AA21" s="142">
        <f t="shared" si="25"/>
        <v>941</v>
      </c>
      <c r="AB21" s="142">
        <f t="shared" si="26"/>
        <v>283</v>
      </c>
      <c r="AC21" s="143">
        <f t="shared" si="27"/>
        <v>990</v>
      </c>
    </row>
    <row r="22" spans="1:29" s="144" customFormat="1" ht="10.5" customHeight="1">
      <c r="A22" s="141">
        <v>17</v>
      </c>
      <c r="B22" s="142">
        <f t="shared" si="0"/>
        <v>132</v>
      </c>
      <c r="C22" s="142">
        <f t="shared" si="1"/>
        <v>462</v>
      </c>
      <c r="D22" s="142">
        <f t="shared" si="2"/>
        <v>149</v>
      </c>
      <c r="E22" s="142">
        <f t="shared" si="3"/>
        <v>522</v>
      </c>
      <c r="F22" s="142">
        <f t="shared" si="4"/>
        <v>161</v>
      </c>
      <c r="G22" s="142">
        <f t="shared" si="5"/>
        <v>562</v>
      </c>
      <c r="H22" s="142">
        <f t="shared" si="6"/>
        <v>188</v>
      </c>
      <c r="I22" s="142">
        <f t="shared" si="7"/>
        <v>660</v>
      </c>
      <c r="J22" s="142">
        <f t="shared" si="8"/>
        <v>196</v>
      </c>
      <c r="K22" s="142">
        <f t="shared" si="9"/>
        <v>687</v>
      </c>
      <c r="L22" s="142">
        <f t="shared" si="10"/>
        <v>206</v>
      </c>
      <c r="M22" s="142">
        <f t="shared" si="11"/>
        <v>720</v>
      </c>
      <c r="N22" s="142">
        <f t="shared" si="12"/>
        <v>213</v>
      </c>
      <c r="O22" s="142">
        <f t="shared" si="13"/>
        <v>745</v>
      </c>
      <c r="P22" s="142">
        <f t="shared" si="14"/>
        <v>227</v>
      </c>
      <c r="Q22" s="142">
        <f t="shared" si="15"/>
        <v>793</v>
      </c>
      <c r="R22" s="142">
        <f t="shared" si="16"/>
        <v>238</v>
      </c>
      <c r="S22" s="142">
        <f t="shared" si="17"/>
        <v>833</v>
      </c>
      <c r="T22" s="142">
        <f t="shared" si="18"/>
        <v>250</v>
      </c>
      <c r="U22" s="142">
        <f t="shared" si="19"/>
        <v>875</v>
      </c>
      <c r="V22" s="142">
        <f t="shared" si="20"/>
        <v>262</v>
      </c>
      <c r="W22" s="142">
        <f t="shared" si="21"/>
        <v>916</v>
      </c>
      <c r="X22" s="142">
        <f t="shared" si="22"/>
        <v>275</v>
      </c>
      <c r="Y22" s="142">
        <f t="shared" si="23"/>
        <v>962</v>
      </c>
      <c r="Z22" s="142">
        <f t="shared" si="24"/>
        <v>286</v>
      </c>
      <c r="AA22" s="142">
        <f t="shared" si="25"/>
        <v>1000</v>
      </c>
      <c r="AB22" s="142">
        <f t="shared" si="26"/>
        <v>300</v>
      </c>
      <c r="AC22" s="143">
        <f t="shared" si="27"/>
        <v>1052</v>
      </c>
    </row>
    <row r="23" spans="1:29" s="144" customFormat="1" ht="10.5" customHeight="1">
      <c r="A23" s="141">
        <v>18</v>
      </c>
      <c r="B23" s="142">
        <f t="shared" si="0"/>
        <v>140</v>
      </c>
      <c r="C23" s="142">
        <f t="shared" si="1"/>
        <v>490</v>
      </c>
      <c r="D23" s="142">
        <f t="shared" si="2"/>
        <v>158</v>
      </c>
      <c r="E23" s="142">
        <f t="shared" si="3"/>
        <v>553</v>
      </c>
      <c r="F23" s="142">
        <f t="shared" si="4"/>
        <v>170</v>
      </c>
      <c r="G23" s="142">
        <f t="shared" si="5"/>
        <v>595</v>
      </c>
      <c r="H23" s="142">
        <f t="shared" si="6"/>
        <v>200</v>
      </c>
      <c r="I23" s="142">
        <f t="shared" si="7"/>
        <v>699</v>
      </c>
      <c r="J23" s="142">
        <f t="shared" si="8"/>
        <v>208</v>
      </c>
      <c r="K23" s="142">
        <f t="shared" si="9"/>
        <v>728</v>
      </c>
      <c r="L23" s="142">
        <f t="shared" si="10"/>
        <v>218</v>
      </c>
      <c r="M23" s="142">
        <f t="shared" si="11"/>
        <v>762</v>
      </c>
      <c r="N23" s="142">
        <f t="shared" si="12"/>
        <v>225</v>
      </c>
      <c r="O23" s="142">
        <f t="shared" si="13"/>
        <v>789</v>
      </c>
      <c r="P23" s="142">
        <f t="shared" si="14"/>
        <v>240</v>
      </c>
      <c r="Q23" s="142">
        <f t="shared" si="15"/>
        <v>840</v>
      </c>
      <c r="R23" s="142">
        <f t="shared" si="16"/>
        <v>252</v>
      </c>
      <c r="S23" s="142">
        <f t="shared" si="17"/>
        <v>882</v>
      </c>
      <c r="T23" s="142">
        <f t="shared" si="18"/>
        <v>265</v>
      </c>
      <c r="U23" s="142">
        <f t="shared" si="19"/>
        <v>926</v>
      </c>
      <c r="V23" s="142">
        <f t="shared" si="20"/>
        <v>277</v>
      </c>
      <c r="W23" s="142">
        <f t="shared" si="21"/>
        <v>970</v>
      </c>
      <c r="X23" s="142">
        <f t="shared" si="22"/>
        <v>291</v>
      </c>
      <c r="Y23" s="142">
        <f t="shared" si="23"/>
        <v>1019</v>
      </c>
      <c r="Z23" s="142">
        <f t="shared" si="24"/>
        <v>302</v>
      </c>
      <c r="AA23" s="142">
        <f t="shared" si="25"/>
        <v>1058</v>
      </c>
      <c r="AB23" s="142">
        <f t="shared" si="26"/>
        <v>318</v>
      </c>
      <c r="AC23" s="143">
        <f t="shared" si="27"/>
        <v>1114</v>
      </c>
    </row>
    <row r="24" spans="1:29" s="144" customFormat="1" ht="10.5" customHeight="1">
      <c r="A24" s="141">
        <v>19</v>
      </c>
      <c r="B24" s="142">
        <f t="shared" si="0"/>
        <v>148</v>
      </c>
      <c r="C24" s="142">
        <f t="shared" si="1"/>
        <v>517</v>
      </c>
      <c r="D24" s="142">
        <f t="shared" si="2"/>
        <v>167</v>
      </c>
      <c r="E24" s="142">
        <f t="shared" si="3"/>
        <v>584</v>
      </c>
      <c r="F24" s="142">
        <f t="shared" si="4"/>
        <v>180</v>
      </c>
      <c r="G24" s="142">
        <f t="shared" si="5"/>
        <v>628</v>
      </c>
      <c r="H24" s="142">
        <f t="shared" si="6"/>
        <v>211</v>
      </c>
      <c r="I24" s="142">
        <f t="shared" si="7"/>
        <v>737</v>
      </c>
      <c r="J24" s="142">
        <f t="shared" si="8"/>
        <v>219</v>
      </c>
      <c r="K24" s="142">
        <f t="shared" si="9"/>
        <v>768</v>
      </c>
      <c r="L24" s="142">
        <f t="shared" si="10"/>
        <v>230</v>
      </c>
      <c r="M24" s="142">
        <f t="shared" si="11"/>
        <v>804</v>
      </c>
      <c r="N24" s="142">
        <f t="shared" si="12"/>
        <v>238</v>
      </c>
      <c r="O24" s="142">
        <f t="shared" si="13"/>
        <v>832</v>
      </c>
      <c r="P24" s="142">
        <f t="shared" si="14"/>
        <v>253</v>
      </c>
      <c r="Q24" s="142">
        <f t="shared" si="15"/>
        <v>887</v>
      </c>
      <c r="R24" s="142">
        <f t="shared" si="16"/>
        <v>266</v>
      </c>
      <c r="S24" s="142">
        <f t="shared" si="17"/>
        <v>931</v>
      </c>
      <c r="T24" s="142">
        <f t="shared" si="18"/>
        <v>279</v>
      </c>
      <c r="U24" s="142">
        <f t="shared" si="19"/>
        <v>978</v>
      </c>
      <c r="V24" s="142">
        <f t="shared" si="20"/>
        <v>293</v>
      </c>
      <c r="W24" s="142">
        <f t="shared" si="21"/>
        <v>1024</v>
      </c>
      <c r="X24" s="142">
        <f t="shared" si="22"/>
        <v>307</v>
      </c>
      <c r="Y24" s="142">
        <f t="shared" si="23"/>
        <v>1075</v>
      </c>
      <c r="Z24" s="142">
        <f t="shared" si="24"/>
        <v>319</v>
      </c>
      <c r="AA24" s="142">
        <f t="shared" si="25"/>
        <v>1117</v>
      </c>
      <c r="AB24" s="142">
        <f t="shared" si="26"/>
        <v>336</v>
      </c>
      <c r="AC24" s="143">
        <f t="shared" si="27"/>
        <v>1175</v>
      </c>
    </row>
    <row r="25" spans="1:29" s="144" customFormat="1" ht="10.5" customHeight="1">
      <c r="A25" s="141">
        <v>20</v>
      </c>
      <c r="B25" s="142">
        <f t="shared" si="0"/>
        <v>155</v>
      </c>
      <c r="C25" s="142">
        <f t="shared" si="1"/>
        <v>544</v>
      </c>
      <c r="D25" s="142">
        <f t="shared" si="2"/>
        <v>176</v>
      </c>
      <c r="E25" s="142">
        <f t="shared" si="3"/>
        <v>614</v>
      </c>
      <c r="F25" s="142">
        <f t="shared" si="4"/>
        <v>189</v>
      </c>
      <c r="G25" s="142">
        <f t="shared" si="5"/>
        <v>662</v>
      </c>
      <c r="H25" s="142">
        <f t="shared" si="6"/>
        <v>222</v>
      </c>
      <c r="I25" s="142">
        <f t="shared" si="7"/>
        <v>776</v>
      </c>
      <c r="J25" s="142">
        <f t="shared" si="8"/>
        <v>231</v>
      </c>
      <c r="K25" s="142">
        <f t="shared" si="9"/>
        <v>809</v>
      </c>
      <c r="L25" s="142">
        <f t="shared" si="10"/>
        <v>242</v>
      </c>
      <c r="M25" s="142">
        <f t="shared" si="11"/>
        <v>847</v>
      </c>
      <c r="N25" s="142">
        <f t="shared" si="12"/>
        <v>250</v>
      </c>
      <c r="O25" s="142">
        <f t="shared" si="13"/>
        <v>876</v>
      </c>
      <c r="P25" s="142">
        <f t="shared" si="14"/>
        <v>267</v>
      </c>
      <c r="Q25" s="142">
        <f t="shared" si="15"/>
        <v>933</v>
      </c>
      <c r="R25" s="142">
        <f t="shared" si="16"/>
        <v>280</v>
      </c>
      <c r="S25" s="142">
        <f t="shared" si="17"/>
        <v>980</v>
      </c>
      <c r="T25" s="142">
        <f t="shared" si="18"/>
        <v>294</v>
      </c>
      <c r="U25" s="142">
        <f t="shared" si="19"/>
        <v>1029</v>
      </c>
      <c r="V25" s="142">
        <f t="shared" si="20"/>
        <v>308</v>
      </c>
      <c r="W25" s="142">
        <f t="shared" si="21"/>
        <v>1078</v>
      </c>
      <c r="X25" s="142">
        <f t="shared" si="22"/>
        <v>323</v>
      </c>
      <c r="Y25" s="142">
        <f t="shared" si="23"/>
        <v>1132</v>
      </c>
      <c r="Z25" s="142">
        <f t="shared" si="24"/>
        <v>336</v>
      </c>
      <c r="AA25" s="142">
        <f t="shared" si="25"/>
        <v>1176</v>
      </c>
      <c r="AB25" s="142">
        <f t="shared" si="26"/>
        <v>354</v>
      </c>
      <c r="AC25" s="143">
        <f t="shared" si="27"/>
        <v>1237</v>
      </c>
    </row>
    <row r="26" spans="1:29" s="144" customFormat="1" ht="10.5" customHeight="1">
      <c r="A26" s="141">
        <v>21</v>
      </c>
      <c r="B26" s="142">
        <f t="shared" si="0"/>
        <v>163</v>
      </c>
      <c r="C26" s="142">
        <f t="shared" si="1"/>
        <v>571</v>
      </c>
      <c r="D26" s="142">
        <f t="shared" si="2"/>
        <v>184</v>
      </c>
      <c r="E26" s="142">
        <f t="shared" si="3"/>
        <v>645</v>
      </c>
      <c r="F26" s="142">
        <f t="shared" si="4"/>
        <v>198</v>
      </c>
      <c r="G26" s="142">
        <f t="shared" si="5"/>
        <v>695</v>
      </c>
      <c r="H26" s="142">
        <f t="shared" si="6"/>
        <v>233</v>
      </c>
      <c r="I26" s="142">
        <f t="shared" si="7"/>
        <v>815</v>
      </c>
      <c r="J26" s="142">
        <f t="shared" si="8"/>
        <v>243</v>
      </c>
      <c r="K26" s="142">
        <f t="shared" si="9"/>
        <v>849</v>
      </c>
      <c r="L26" s="142">
        <f t="shared" si="10"/>
        <v>254</v>
      </c>
      <c r="M26" s="142">
        <f t="shared" si="11"/>
        <v>889</v>
      </c>
      <c r="N26" s="142">
        <f t="shared" si="12"/>
        <v>263</v>
      </c>
      <c r="O26" s="142">
        <f t="shared" si="13"/>
        <v>920</v>
      </c>
      <c r="P26" s="142">
        <f t="shared" si="14"/>
        <v>280</v>
      </c>
      <c r="Q26" s="142">
        <f t="shared" si="15"/>
        <v>980</v>
      </c>
      <c r="R26" s="142">
        <f t="shared" si="16"/>
        <v>294</v>
      </c>
      <c r="S26" s="142">
        <f t="shared" si="17"/>
        <v>1029</v>
      </c>
      <c r="T26" s="142">
        <f t="shared" si="18"/>
        <v>309</v>
      </c>
      <c r="U26" s="142">
        <f t="shared" si="19"/>
        <v>1081</v>
      </c>
      <c r="V26" s="142">
        <f t="shared" si="20"/>
        <v>323</v>
      </c>
      <c r="W26" s="142">
        <f t="shared" si="21"/>
        <v>1132</v>
      </c>
      <c r="X26" s="142">
        <f t="shared" si="22"/>
        <v>340</v>
      </c>
      <c r="Y26" s="142">
        <f t="shared" si="23"/>
        <v>1188</v>
      </c>
      <c r="Z26" s="142">
        <f t="shared" si="24"/>
        <v>353</v>
      </c>
      <c r="AA26" s="142">
        <f t="shared" si="25"/>
        <v>1235</v>
      </c>
      <c r="AB26" s="142">
        <f t="shared" si="26"/>
        <v>371</v>
      </c>
      <c r="AC26" s="143">
        <f t="shared" si="27"/>
        <v>1299</v>
      </c>
    </row>
    <row r="27" spans="1:29" s="144" customFormat="1" ht="10.5" customHeight="1">
      <c r="A27" s="141">
        <v>22</v>
      </c>
      <c r="B27" s="142">
        <f t="shared" si="0"/>
        <v>171</v>
      </c>
      <c r="C27" s="142">
        <f t="shared" si="1"/>
        <v>598</v>
      </c>
      <c r="D27" s="142">
        <f t="shared" si="2"/>
        <v>193</v>
      </c>
      <c r="E27" s="142">
        <f t="shared" si="3"/>
        <v>676</v>
      </c>
      <c r="F27" s="142">
        <f t="shared" si="4"/>
        <v>208</v>
      </c>
      <c r="G27" s="142">
        <f t="shared" si="5"/>
        <v>728</v>
      </c>
      <c r="H27" s="142">
        <f t="shared" si="6"/>
        <v>244</v>
      </c>
      <c r="I27" s="142">
        <f t="shared" si="7"/>
        <v>854</v>
      </c>
      <c r="J27" s="142">
        <f t="shared" si="8"/>
        <v>254</v>
      </c>
      <c r="K27" s="142">
        <f t="shared" si="9"/>
        <v>889</v>
      </c>
      <c r="L27" s="142">
        <f t="shared" si="10"/>
        <v>266</v>
      </c>
      <c r="M27" s="142">
        <f t="shared" si="11"/>
        <v>931</v>
      </c>
      <c r="N27" s="142">
        <f t="shared" si="12"/>
        <v>275</v>
      </c>
      <c r="O27" s="142">
        <f t="shared" si="13"/>
        <v>964</v>
      </c>
      <c r="P27" s="142">
        <f t="shared" si="14"/>
        <v>293</v>
      </c>
      <c r="Q27" s="142">
        <f t="shared" si="15"/>
        <v>1027</v>
      </c>
      <c r="R27" s="142">
        <f t="shared" si="16"/>
        <v>308</v>
      </c>
      <c r="S27" s="142">
        <f t="shared" si="17"/>
        <v>1078</v>
      </c>
      <c r="T27" s="142">
        <f t="shared" si="18"/>
        <v>324</v>
      </c>
      <c r="U27" s="142">
        <f t="shared" si="19"/>
        <v>1132</v>
      </c>
      <c r="V27" s="142">
        <f t="shared" si="20"/>
        <v>339</v>
      </c>
      <c r="W27" s="142">
        <f t="shared" si="21"/>
        <v>1186</v>
      </c>
      <c r="X27" s="142">
        <f t="shared" si="22"/>
        <v>356</v>
      </c>
      <c r="Y27" s="142">
        <f t="shared" si="23"/>
        <v>1245</v>
      </c>
      <c r="Z27" s="142">
        <f t="shared" si="24"/>
        <v>370</v>
      </c>
      <c r="AA27" s="142">
        <f t="shared" si="25"/>
        <v>1294</v>
      </c>
      <c r="AB27" s="142">
        <f t="shared" si="26"/>
        <v>389</v>
      </c>
      <c r="AC27" s="143">
        <f t="shared" si="27"/>
        <v>1361</v>
      </c>
    </row>
    <row r="28" spans="1:29" s="144" customFormat="1" ht="10.5" customHeight="1">
      <c r="A28" s="141">
        <v>23</v>
      </c>
      <c r="B28" s="142">
        <f t="shared" si="0"/>
        <v>179</v>
      </c>
      <c r="C28" s="142">
        <f t="shared" si="1"/>
        <v>625</v>
      </c>
      <c r="D28" s="142">
        <f t="shared" si="2"/>
        <v>202</v>
      </c>
      <c r="E28" s="142">
        <f t="shared" si="3"/>
        <v>707</v>
      </c>
      <c r="F28" s="142">
        <f t="shared" si="4"/>
        <v>217</v>
      </c>
      <c r="G28" s="142">
        <f t="shared" si="5"/>
        <v>761</v>
      </c>
      <c r="H28" s="142">
        <f t="shared" si="6"/>
        <v>255</v>
      </c>
      <c r="I28" s="142">
        <f t="shared" si="7"/>
        <v>893</v>
      </c>
      <c r="J28" s="142">
        <f t="shared" si="8"/>
        <v>266</v>
      </c>
      <c r="K28" s="142">
        <f t="shared" si="9"/>
        <v>930</v>
      </c>
      <c r="L28" s="142">
        <f t="shared" si="10"/>
        <v>278</v>
      </c>
      <c r="M28" s="142">
        <f t="shared" si="11"/>
        <v>974</v>
      </c>
      <c r="N28" s="142">
        <f t="shared" si="12"/>
        <v>288</v>
      </c>
      <c r="O28" s="142">
        <f t="shared" si="13"/>
        <v>1008</v>
      </c>
      <c r="P28" s="142">
        <f t="shared" si="14"/>
        <v>307</v>
      </c>
      <c r="Q28" s="142">
        <f t="shared" si="15"/>
        <v>1073</v>
      </c>
      <c r="R28" s="142">
        <f t="shared" si="16"/>
        <v>322</v>
      </c>
      <c r="S28" s="142">
        <f t="shared" si="17"/>
        <v>1127</v>
      </c>
      <c r="T28" s="142">
        <f t="shared" si="18"/>
        <v>338</v>
      </c>
      <c r="U28" s="142">
        <f t="shared" si="19"/>
        <v>1184</v>
      </c>
      <c r="V28" s="142">
        <f t="shared" si="20"/>
        <v>354</v>
      </c>
      <c r="W28" s="142">
        <f t="shared" si="21"/>
        <v>1240</v>
      </c>
      <c r="X28" s="142">
        <f t="shared" si="22"/>
        <v>372</v>
      </c>
      <c r="Y28" s="142">
        <f t="shared" si="23"/>
        <v>1302</v>
      </c>
      <c r="Z28" s="142">
        <f t="shared" si="24"/>
        <v>386</v>
      </c>
      <c r="AA28" s="142">
        <f t="shared" si="25"/>
        <v>1352</v>
      </c>
      <c r="AB28" s="142">
        <f t="shared" si="26"/>
        <v>407</v>
      </c>
      <c r="AC28" s="143">
        <f t="shared" si="27"/>
        <v>1423</v>
      </c>
    </row>
    <row r="29" spans="1:29" s="144" customFormat="1" ht="10.5" customHeight="1">
      <c r="A29" s="141">
        <v>24</v>
      </c>
      <c r="B29" s="142">
        <f t="shared" si="0"/>
        <v>186</v>
      </c>
      <c r="C29" s="142">
        <f t="shared" si="1"/>
        <v>653</v>
      </c>
      <c r="D29" s="142">
        <f t="shared" si="2"/>
        <v>211</v>
      </c>
      <c r="E29" s="142">
        <f t="shared" si="3"/>
        <v>737</v>
      </c>
      <c r="F29" s="142">
        <f t="shared" si="4"/>
        <v>227</v>
      </c>
      <c r="G29" s="142">
        <f t="shared" si="5"/>
        <v>794</v>
      </c>
      <c r="H29" s="142">
        <f t="shared" si="6"/>
        <v>266</v>
      </c>
      <c r="I29" s="142">
        <f t="shared" si="7"/>
        <v>931</v>
      </c>
      <c r="J29" s="142">
        <f t="shared" si="8"/>
        <v>277</v>
      </c>
      <c r="K29" s="142">
        <f t="shared" si="9"/>
        <v>970</v>
      </c>
      <c r="L29" s="142">
        <f t="shared" si="10"/>
        <v>290</v>
      </c>
      <c r="M29" s="142">
        <f t="shared" si="11"/>
        <v>1016</v>
      </c>
      <c r="N29" s="142">
        <f t="shared" si="12"/>
        <v>300</v>
      </c>
      <c r="O29" s="142">
        <f t="shared" si="13"/>
        <v>1051</v>
      </c>
      <c r="P29" s="142">
        <f t="shared" si="14"/>
        <v>320</v>
      </c>
      <c r="Q29" s="142">
        <f t="shared" si="15"/>
        <v>1120</v>
      </c>
      <c r="R29" s="142">
        <f t="shared" si="16"/>
        <v>336</v>
      </c>
      <c r="S29" s="142">
        <f t="shared" si="17"/>
        <v>1176</v>
      </c>
      <c r="T29" s="142">
        <f t="shared" si="18"/>
        <v>353</v>
      </c>
      <c r="U29" s="142">
        <f t="shared" si="19"/>
        <v>1235</v>
      </c>
      <c r="V29" s="142">
        <f t="shared" si="20"/>
        <v>370</v>
      </c>
      <c r="W29" s="142">
        <f t="shared" si="21"/>
        <v>1294</v>
      </c>
      <c r="X29" s="142">
        <f t="shared" si="22"/>
        <v>388</v>
      </c>
      <c r="Y29" s="142">
        <f t="shared" si="23"/>
        <v>1358</v>
      </c>
      <c r="Z29" s="142">
        <f t="shared" si="24"/>
        <v>403</v>
      </c>
      <c r="AA29" s="142">
        <f t="shared" si="25"/>
        <v>1411</v>
      </c>
      <c r="AB29" s="142">
        <f t="shared" si="26"/>
        <v>424</v>
      </c>
      <c r="AC29" s="143">
        <f t="shared" si="27"/>
        <v>1485</v>
      </c>
    </row>
    <row r="30" spans="1:29" s="144" customFormat="1" ht="10.5" customHeight="1">
      <c r="A30" s="141">
        <v>25</v>
      </c>
      <c r="B30" s="142">
        <f t="shared" si="0"/>
        <v>194</v>
      </c>
      <c r="C30" s="142">
        <f t="shared" si="1"/>
        <v>680</v>
      </c>
      <c r="D30" s="142">
        <f t="shared" si="2"/>
        <v>219</v>
      </c>
      <c r="E30" s="142">
        <f t="shared" si="3"/>
        <v>768</v>
      </c>
      <c r="F30" s="142">
        <f t="shared" si="4"/>
        <v>236</v>
      </c>
      <c r="G30" s="142">
        <f t="shared" si="5"/>
        <v>827</v>
      </c>
      <c r="H30" s="142">
        <f t="shared" si="6"/>
        <v>277</v>
      </c>
      <c r="I30" s="142">
        <f t="shared" si="7"/>
        <v>970</v>
      </c>
      <c r="J30" s="142">
        <f t="shared" si="8"/>
        <v>289</v>
      </c>
      <c r="K30" s="142">
        <f t="shared" si="9"/>
        <v>1011</v>
      </c>
      <c r="L30" s="142">
        <f t="shared" si="10"/>
        <v>302</v>
      </c>
      <c r="M30" s="142">
        <f t="shared" si="11"/>
        <v>1058</v>
      </c>
      <c r="N30" s="142">
        <f t="shared" si="12"/>
        <v>313</v>
      </c>
      <c r="O30" s="142">
        <f t="shared" si="13"/>
        <v>1095</v>
      </c>
      <c r="P30" s="142">
        <f t="shared" si="14"/>
        <v>333</v>
      </c>
      <c r="Q30" s="142">
        <f t="shared" si="15"/>
        <v>1167</v>
      </c>
      <c r="R30" s="142">
        <f t="shared" si="16"/>
        <v>350</v>
      </c>
      <c r="S30" s="142">
        <f t="shared" si="17"/>
        <v>1225</v>
      </c>
      <c r="T30" s="142">
        <f t="shared" si="18"/>
        <v>368</v>
      </c>
      <c r="U30" s="142">
        <f t="shared" si="19"/>
        <v>1287</v>
      </c>
      <c r="V30" s="142">
        <f t="shared" si="20"/>
        <v>385</v>
      </c>
      <c r="W30" s="142">
        <f t="shared" si="21"/>
        <v>1348</v>
      </c>
      <c r="X30" s="142">
        <f t="shared" si="22"/>
        <v>404</v>
      </c>
      <c r="Y30" s="142">
        <f t="shared" si="23"/>
        <v>1415</v>
      </c>
      <c r="Z30" s="142">
        <f t="shared" si="24"/>
        <v>420</v>
      </c>
      <c r="AA30" s="142">
        <f t="shared" si="25"/>
        <v>1470</v>
      </c>
      <c r="AB30" s="142">
        <f t="shared" si="26"/>
        <v>442</v>
      </c>
      <c r="AC30" s="143">
        <f t="shared" si="27"/>
        <v>1547</v>
      </c>
    </row>
    <row r="31" spans="1:29" s="144" customFormat="1" ht="10.5" customHeight="1">
      <c r="A31" s="141">
        <v>26</v>
      </c>
      <c r="B31" s="142">
        <f t="shared" si="0"/>
        <v>202</v>
      </c>
      <c r="C31" s="142">
        <f t="shared" si="1"/>
        <v>707</v>
      </c>
      <c r="D31" s="142">
        <f t="shared" si="2"/>
        <v>228</v>
      </c>
      <c r="E31" s="142">
        <f t="shared" si="3"/>
        <v>799</v>
      </c>
      <c r="F31" s="142">
        <f t="shared" si="4"/>
        <v>246</v>
      </c>
      <c r="G31" s="142">
        <f t="shared" si="5"/>
        <v>860</v>
      </c>
      <c r="H31" s="142">
        <f t="shared" si="6"/>
        <v>288</v>
      </c>
      <c r="I31" s="142">
        <f t="shared" si="7"/>
        <v>1009</v>
      </c>
      <c r="J31" s="142">
        <f t="shared" si="8"/>
        <v>300</v>
      </c>
      <c r="K31" s="142">
        <f t="shared" si="9"/>
        <v>1051</v>
      </c>
      <c r="L31" s="142">
        <f t="shared" si="10"/>
        <v>314</v>
      </c>
      <c r="M31" s="142">
        <f t="shared" si="11"/>
        <v>1101</v>
      </c>
      <c r="N31" s="142">
        <f t="shared" si="12"/>
        <v>325</v>
      </c>
      <c r="O31" s="142">
        <f t="shared" si="13"/>
        <v>1139</v>
      </c>
      <c r="P31" s="142">
        <f t="shared" si="14"/>
        <v>347</v>
      </c>
      <c r="Q31" s="142">
        <f t="shared" si="15"/>
        <v>1213</v>
      </c>
      <c r="R31" s="142">
        <f t="shared" si="16"/>
        <v>364</v>
      </c>
      <c r="S31" s="142">
        <f t="shared" si="17"/>
        <v>1275</v>
      </c>
      <c r="T31" s="142">
        <f t="shared" si="18"/>
        <v>382</v>
      </c>
      <c r="U31" s="142">
        <f t="shared" si="19"/>
        <v>1338</v>
      </c>
      <c r="V31" s="142">
        <f t="shared" si="20"/>
        <v>400</v>
      </c>
      <c r="W31" s="142">
        <f t="shared" si="21"/>
        <v>1401</v>
      </c>
      <c r="X31" s="142">
        <f t="shared" si="22"/>
        <v>420</v>
      </c>
      <c r="Y31" s="142">
        <f t="shared" si="23"/>
        <v>1471</v>
      </c>
      <c r="Z31" s="142">
        <f t="shared" si="24"/>
        <v>437</v>
      </c>
      <c r="AA31" s="142">
        <f t="shared" si="25"/>
        <v>1529</v>
      </c>
      <c r="AB31" s="142">
        <f t="shared" si="26"/>
        <v>460</v>
      </c>
      <c r="AC31" s="143">
        <f t="shared" si="27"/>
        <v>1608</v>
      </c>
    </row>
    <row r="32" spans="1:29" s="144" customFormat="1" ht="10.5" customHeight="1">
      <c r="A32" s="141">
        <v>27</v>
      </c>
      <c r="B32" s="142">
        <f t="shared" si="0"/>
        <v>210</v>
      </c>
      <c r="C32" s="142">
        <f t="shared" si="1"/>
        <v>734</v>
      </c>
      <c r="D32" s="142">
        <f t="shared" si="2"/>
        <v>237</v>
      </c>
      <c r="E32" s="142">
        <f t="shared" si="3"/>
        <v>830</v>
      </c>
      <c r="F32" s="142">
        <f t="shared" si="4"/>
        <v>255</v>
      </c>
      <c r="G32" s="142">
        <f t="shared" si="5"/>
        <v>893</v>
      </c>
      <c r="H32" s="142">
        <f t="shared" si="6"/>
        <v>299</v>
      </c>
      <c r="I32" s="142">
        <f t="shared" si="7"/>
        <v>1048</v>
      </c>
      <c r="J32" s="142">
        <f t="shared" si="8"/>
        <v>312</v>
      </c>
      <c r="K32" s="142">
        <f t="shared" si="9"/>
        <v>1091</v>
      </c>
      <c r="L32" s="142">
        <f t="shared" si="10"/>
        <v>327</v>
      </c>
      <c r="M32" s="142">
        <f t="shared" si="11"/>
        <v>1143</v>
      </c>
      <c r="N32" s="142">
        <f t="shared" si="12"/>
        <v>338</v>
      </c>
      <c r="O32" s="142">
        <f t="shared" si="13"/>
        <v>1183</v>
      </c>
      <c r="P32" s="142">
        <f t="shared" si="14"/>
        <v>360</v>
      </c>
      <c r="Q32" s="142">
        <f t="shared" si="15"/>
        <v>1260</v>
      </c>
      <c r="R32" s="142">
        <f t="shared" si="16"/>
        <v>378</v>
      </c>
      <c r="S32" s="142">
        <f t="shared" si="17"/>
        <v>1324</v>
      </c>
      <c r="T32" s="142">
        <f t="shared" si="18"/>
        <v>397</v>
      </c>
      <c r="U32" s="142">
        <f t="shared" si="19"/>
        <v>1390</v>
      </c>
      <c r="V32" s="142">
        <f t="shared" si="20"/>
        <v>416</v>
      </c>
      <c r="W32" s="142">
        <f t="shared" si="21"/>
        <v>1455</v>
      </c>
      <c r="X32" s="142">
        <f t="shared" si="22"/>
        <v>437</v>
      </c>
      <c r="Y32" s="142">
        <f t="shared" si="23"/>
        <v>1528</v>
      </c>
      <c r="Z32" s="142">
        <f t="shared" si="24"/>
        <v>454</v>
      </c>
      <c r="AA32" s="142">
        <f t="shared" si="25"/>
        <v>1588</v>
      </c>
      <c r="AB32" s="142">
        <f t="shared" si="26"/>
        <v>477</v>
      </c>
      <c r="AC32" s="143">
        <f t="shared" si="27"/>
        <v>1670</v>
      </c>
    </row>
    <row r="33" spans="1:29" s="144" customFormat="1" ht="10.5" customHeight="1">
      <c r="A33" s="141">
        <v>28</v>
      </c>
      <c r="B33" s="142">
        <f t="shared" si="0"/>
        <v>218</v>
      </c>
      <c r="C33" s="142">
        <f t="shared" si="1"/>
        <v>761</v>
      </c>
      <c r="D33" s="142">
        <f t="shared" si="2"/>
        <v>246</v>
      </c>
      <c r="E33" s="142">
        <f t="shared" si="3"/>
        <v>860</v>
      </c>
      <c r="F33" s="142">
        <f t="shared" si="4"/>
        <v>265</v>
      </c>
      <c r="G33" s="142">
        <f t="shared" si="5"/>
        <v>926</v>
      </c>
      <c r="H33" s="142">
        <f t="shared" si="6"/>
        <v>310</v>
      </c>
      <c r="I33" s="142">
        <f t="shared" si="7"/>
        <v>1087</v>
      </c>
      <c r="J33" s="142">
        <f t="shared" si="8"/>
        <v>323</v>
      </c>
      <c r="K33" s="142">
        <f t="shared" si="9"/>
        <v>1132</v>
      </c>
      <c r="L33" s="142">
        <f t="shared" si="10"/>
        <v>339</v>
      </c>
      <c r="M33" s="142">
        <f t="shared" si="11"/>
        <v>1185</v>
      </c>
      <c r="N33" s="142">
        <f t="shared" si="12"/>
        <v>350</v>
      </c>
      <c r="O33" s="142">
        <f t="shared" si="13"/>
        <v>1227</v>
      </c>
      <c r="P33" s="142">
        <f t="shared" si="14"/>
        <v>373</v>
      </c>
      <c r="Q33" s="142">
        <f t="shared" si="15"/>
        <v>1307</v>
      </c>
      <c r="R33" s="142">
        <f t="shared" si="16"/>
        <v>392</v>
      </c>
      <c r="S33" s="142">
        <f t="shared" si="17"/>
        <v>1373</v>
      </c>
      <c r="T33" s="142">
        <f t="shared" si="18"/>
        <v>412</v>
      </c>
      <c r="U33" s="142">
        <f t="shared" si="19"/>
        <v>1441</v>
      </c>
      <c r="V33" s="142">
        <f t="shared" si="20"/>
        <v>431</v>
      </c>
      <c r="W33" s="142">
        <f t="shared" si="21"/>
        <v>1509</v>
      </c>
      <c r="X33" s="142">
        <f t="shared" si="22"/>
        <v>453</v>
      </c>
      <c r="Y33" s="142">
        <f t="shared" si="23"/>
        <v>1585</v>
      </c>
      <c r="Z33" s="142">
        <f t="shared" si="24"/>
        <v>470</v>
      </c>
      <c r="AA33" s="142">
        <f t="shared" si="25"/>
        <v>1646</v>
      </c>
      <c r="AB33" s="142">
        <f t="shared" si="26"/>
        <v>495</v>
      </c>
      <c r="AC33" s="143">
        <f t="shared" si="27"/>
        <v>1732</v>
      </c>
    </row>
    <row r="34" spans="1:29" s="144" customFormat="1" ht="10.5" customHeight="1">
      <c r="A34" s="141">
        <v>29</v>
      </c>
      <c r="B34" s="142">
        <f t="shared" si="0"/>
        <v>225</v>
      </c>
      <c r="C34" s="142">
        <f t="shared" si="1"/>
        <v>789</v>
      </c>
      <c r="D34" s="142">
        <f t="shared" si="2"/>
        <v>255</v>
      </c>
      <c r="E34" s="142">
        <f t="shared" si="3"/>
        <v>891</v>
      </c>
      <c r="F34" s="142">
        <f t="shared" si="4"/>
        <v>274</v>
      </c>
      <c r="G34" s="142">
        <f t="shared" si="5"/>
        <v>959</v>
      </c>
      <c r="H34" s="142">
        <f t="shared" si="6"/>
        <v>322</v>
      </c>
      <c r="I34" s="142">
        <f t="shared" si="7"/>
        <v>1125</v>
      </c>
      <c r="J34" s="142">
        <f t="shared" si="8"/>
        <v>335</v>
      </c>
      <c r="K34" s="142">
        <f t="shared" si="9"/>
        <v>1172</v>
      </c>
      <c r="L34" s="142">
        <f t="shared" si="10"/>
        <v>351</v>
      </c>
      <c r="M34" s="142">
        <f t="shared" si="11"/>
        <v>1228</v>
      </c>
      <c r="N34" s="142">
        <f t="shared" si="12"/>
        <v>363</v>
      </c>
      <c r="O34" s="142">
        <f t="shared" si="13"/>
        <v>1270</v>
      </c>
      <c r="P34" s="142">
        <f t="shared" si="14"/>
        <v>387</v>
      </c>
      <c r="Q34" s="142">
        <f t="shared" si="15"/>
        <v>1353</v>
      </c>
      <c r="R34" s="142">
        <f t="shared" si="16"/>
        <v>406</v>
      </c>
      <c r="S34" s="142">
        <f t="shared" si="17"/>
        <v>1422</v>
      </c>
      <c r="T34" s="142">
        <f t="shared" si="18"/>
        <v>426</v>
      </c>
      <c r="U34" s="142">
        <f t="shared" si="19"/>
        <v>1493</v>
      </c>
      <c r="V34" s="142">
        <f t="shared" si="20"/>
        <v>447</v>
      </c>
      <c r="W34" s="142">
        <f t="shared" si="21"/>
        <v>1563</v>
      </c>
      <c r="X34" s="142">
        <f t="shared" si="22"/>
        <v>469</v>
      </c>
      <c r="Y34" s="142">
        <f t="shared" si="23"/>
        <v>1641</v>
      </c>
      <c r="Z34" s="142">
        <f t="shared" si="24"/>
        <v>487</v>
      </c>
      <c r="AA34" s="142">
        <f t="shared" si="25"/>
        <v>1705</v>
      </c>
      <c r="AB34" s="142">
        <f t="shared" si="26"/>
        <v>513</v>
      </c>
      <c r="AC34" s="143">
        <f t="shared" si="27"/>
        <v>1794</v>
      </c>
    </row>
    <row r="35" spans="1:29" s="144" customFormat="1" ht="10.5" customHeight="1" thickBot="1">
      <c r="A35" s="145">
        <v>30</v>
      </c>
      <c r="B35" s="146">
        <f t="shared" si="0"/>
        <v>233</v>
      </c>
      <c r="C35" s="146">
        <f t="shared" si="1"/>
        <v>816</v>
      </c>
      <c r="D35" s="146">
        <f t="shared" si="2"/>
        <v>263</v>
      </c>
      <c r="E35" s="146">
        <f t="shared" si="3"/>
        <v>922</v>
      </c>
      <c r="F35" s="146">
        <f t="shared" si="4"/>
        <v>284</v>
      </c>
      <c r="G35" s="146">
        <f t="shared" si="5"/>
        <v>992</v>
      </c>
      <c r="H35" s="146">
        <f t="shared" si="6"/>
        <v>333</v>
      </c>
      <c r="I35" s="146">
        <f t="shared" si="7"/>
        <v>1164</v>
      </c>
      <c r="J35" s="146">
        <f t="shared" si="8"/>
        <v>347</v>
      </c>
      <c r="K35" s="146">
        <f t="shared" si="9"/>
        <v>1213</v>
      </c>
      <c r="L35" s="146">
        <f t="shared" si="10"/>
        <v>363</v>
      </c>
      <c r="M35" s="146">
        <f t="shared" si="11"/>
        <v>1270</v>
      </c>
      <c r="N35" s="146">
        <f t="shared" si="12"/>
        <v>375</v>
      </c>
      <c r="O35" s="146">
        <f t="shared" si="13"/>
        <v>1314</v>
      </c>
      <c r="P35" s="146">
        <f t="shared" si="14"/>
        <v>400</v>
      </c>
      <c r="Q35" s="146">
        <f t="shared" si="15"/>
        <v>1400</v>
      </c>
      <c r="R35" s="146">
        <f t="shared" si="16"/>
        <v>420</v>
      </c>
      <c r="S35" s="146">
        <f t="shared" si="17"/>
        <v>1471</v>
      </c>
      <c r="T35" s="146">
        <f t="shared" si="18"/>
        <v>441</v>
      </c>
      <c r="U35" s="146">
        <f t="shared" si="19"/>
        <v>1544</v>
      </c>
      <c r="V35" s="146">
        <f t="shared" si="20"/>
        <v>462</v>
      </c>
      <c r="W35" s="146">
        <f t="shared" si="21"/>
        <v>1617</v>
      </c>
      <c r="X35" s="146">
        <f t="shared" si="22"/>
        <v>485</v>
      </c>
      <c r="Y35" s="146">
        <f t="shared" si="23"/>
        <v>1698</v>
      </c>
      <c r="Z35" s="146">
        <f t="shared" si="24"/>
        <v>504</v>
      </c>
      <c r="AA35" s="146">
        <f t="shared" si="25"/>
        <v>1764</v>
      </c>
      <c r="AB35" s="146">
        <f t="shared" si="26"/>
        <v>530</v>
      </c>
      <c r="AC35" s="147">
        <f t="shared" si="27"/>
        <v>1856</v>
      </c>
    </row>
    <row r="36" spans="1:29" ht="3" customHeight="1" thickBot="1">
      <c r="A36" s="306"/>
      <c r="B36" s="307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148"/>
      <c r="AC36" s="149"/>
    </row>
    <row r="37" spans="1:29" ht="12" customHeight="1">
      <c r="A37" s="308"/>
      <c r="B37" s="311" t="s">
        <v>130</v>
      </c>
      <c r="C37" s="311"/>
      <c r="D37" s="293" t="s">
        <v>131</v>
      </c>
      <c r="E37" s="312"/>
      <c r="F37" s="293" t="s">
        <v>111</v>
      </c>
      <c r="G37" s="312"/>
      <c r="H37" s="293" t="s">
        <v>112</v>
      </c>
      <c r="I37" s="312"/>
      <c r="J37" s="293" t="s">
        <v>113</v>
      </c>
      <c r="K37" s="312"/>
      <c r="L37" s="293" t="s">
        <v>114</v>
      </c>
      <c r="M37" s="312"/>
      <c r="N37" s="293" t="s">
        <v>115</v>
      </c>
      <c r="O37" s="312"/>
      <c r="P37" s="293" t="s">
        <v>116</v>
      </c>
      <c r="Q37" s="312"/>
      <c r="R37" s="293" t="s">
        <v>117</v>
      </c>
      <c r="S37" s="312"/>
      <c r="T37" s="293" t="s">
        <v>118</v>
      </c>
      <c r="U37" s="312"/>
      <c r="V37" s="293" t="s">
        <v>119</v>
      </c>
      <c r="W37" s="312"/>
      <c r="X37" s="293" t="s">
        <v>120</v>
      </c>
      <c r="Y37" s="312"/>
      <c r="Z37" s="293" t="s">
        <v>121</v>
      </c>
      <c r="AA37" s="312"/>
      <c r="AB37" s="300"/>
      <c r="AC37" s="301"/>
    </row>
    <row r="38" spans="1:29" ht="12" customHeight="1">
      <c r="A38" s="309"/>
      <c r="B38" s="302">
        <v>26400</v>
      </c>
      <c r="C38" s="302"/>
      <c r="D38" s="302">
        <v>27600</v>
      </c>
      <c r="E38" s="302"/>
      <c r="F38" s="303">
        <v>28800</v>
      </c>
      <c r="G38" s="304"/>
      <c r="H38" s="302">
        <v>30300</v>
      </c>
      <c r="I38" s="302"/>
      <c r="J38" s="302">
        <v>31800</v>
      </c>
      <c r="K38" s="302"/>
      <c r="L38" s="302">
        <v>33300</v>
      </c>
      <c r="M38" s="302"/>
      <c r="N38" s="302">
        <v>34800</v>
      </c>
      <c r="O38" s="302"/>
      <c r="P38" s="302">
        <v>36300</v>
      </c>
      <c r="Q38" s="302"/>
      <c r="R38" s="302">
        <v>38200</v>
      </c>
      <c r="S38" s="302"/>
      <c r="T38" s="302">
        <v>40100</v>
      </c>
      <c r="U38" s="302"/>
      <c r="V38" s="303">
        <v>42000</v>
      </c>
      <c r="W38" s="304"/>
      <c r="X38" s="303">
        <v>43900</v>
      </c>
      <c r="Y38" s="304"/>
      <c r="Z38" s="302">
        <v>45800</v>
      </c>
      <c r="AA38" s="303"/>
      <c r="AB38" s="302"/>
      <c r="AC38" s="313"/>
    </row>
    <row r="39" spans="1:29" ht="12" customHeight="1">
      <c r="A39" s="310"/>
      <c r="B39" s="150" t="s">
        <v>109</v>
      </c>
      <c r="C39" s="150" t="s">
        <v>110</v>
      </c>
      <c r="D39" s="150" t="s">
        <v>109</v>
      </c>
      <c r="E39" s="150" t="s">
        <v>110</v>
      </c>
      <c r="F39" s="150" t="s">
        <v>109</v>
      </c>
      <c r="G39" s="150" t="s">
        <v>110</v>
      </c>
      <c r="H39" s="150" t="s">
        <v>109</v>
      </c>
      <c r="I39" s="150" t="s">
        <v>110</v>
      </c>
      <c r="J39" s="150" t="s">
        <v>109</v>
      </c>
      <c r="K39" s="150" t="s">
        <v>110</v>
      </c>
      <c r="L39" s="150" t="s">
        <v>109</v>
      </c>
      <c r="M39" s="150" t="s">
        <v>110</v>
      </c>
      <c r="N39" s="150" t="s">
        <v>109</v>
      </c>
      <c r="O39" s="150" t="s">
        <v>110</v>
      </c>
      <c r="P39" s="150" t="s">
        <v>109</v>
      </c>
      <c r="Q39" s="150" t="s">
        <v>110</v>
      </c>
      <c r="R39" s="150" t="s">
        <v>109</v>
      </c>
      <c r="S39" s="150" t="s">
        <v>110</v>
      </c>
      <c r="T39" s="150" t="s">
        <v>109</v>
      </c>
      <c r="U39" s="150" t="s">
        <v>110</v>
      </c>
      <c r="V39" s="150" t="s">
        <v>109</v>
      </c>
      <c r="W39" s="150" t="s">
        <v>110</v>
      </c>
      <c r="X39" s="150" t="s">
        <v>109</v>
      </c>
      <c r="Y39" s="150" t="s">
        <v>110</v>
      </c>
      <c r="Z39" s="150" t="s">
        <v>109</v>
      </c>
      <c r="AA39" s="151" t="s">
        <v>110</v>
      </c>
      <c r="AB39" s="139" t="s">
        <v>89</v>
      </c>
      <c r="AC39" s="140" t="s">
        <v>90</v>
      </c>
    </row>
    <row r="40" spans="1:29" s="144" customFormat="1" ht="10.5" customHeight="1">
      <c r="A40" s="141">
        <v>1</v>
      </c>
      <c r="B40" s="142">
        <f aca="true" t="shared" si="28" ref="B40:B69">ROUND($B$38*$A40/30*$AE$4*20/100,0)</f>
        <v>18</v>
      </c>
      <c r="C40" s="142">
        <f aca="true" t="shared" si="29" ref="C40:C69">ROUND($B$38*$A40/30*$AE$4*70/100,0)</f>
        <v>65</v>
      </c>
      <c r="D40" s="142">
        <f aca="true" t="shared" si="30" ref="D40:D69">ROUND($D$38*$A40/30*$AE$4*20/100,0)</f>
        <v>19</v>
      </c>
      <c r="E40" s="142">
        <f aca="true" t="shared" si="31" ref="E40:E69">ROUND($D$38*$A40/30*$AE$4*70/100,0)</f>
        <v>68</v>
      </c>
      <c r="F40" s="142">
        <f aca="true" t="shared" si="32" ref="F40:F69">ROUND($F$38*$A40/30*$AE$4*20/100,0)</f>
        <v>20</v>
      </c>
      <c r="G40" s="142">
        <f aca="true" t="shared" si="33" ref="G40:G69">ROUND($F$38*$A40/30*$AE$4*70/100,0)</f>
        <v>71</v>
      </c>
      <c r="H40" s="142">
        <f aca="true" t="shared" si="34" ref="H40:H69">ROUND($H$38*$A40/30*$AE$4*20/100,0)</f>
        <v>21</v>
      </c>
      <c r="I40" s="142">
        <f aca="true" t="shared" si="35" ref="I40:I69">ROUND($H$38*$A40/30*$AE$4*70/100,0)</f>
        <v>74</v>
      </c>
      <c r="J40" s="142">
        <f aca="true" t="shared" si="36" ref="J40:J69">ROUND($J$38*$A40/30*$AE$4*20/100,0)</f>
        <v>22</v>
      </c>
      <c r="K40" s="142">
        <f aca="true" t="shared" si="37" ref="K40:K69">ROUND($J$38*$A40/30*$AE$4*70/100,0)</f>
        <v>78</v>
      </c>
      <c r="L40" s="142">
        <f aca="true" t="shared" si="38" ref="L40:L69">ROUND($L$38*$A40/30*$AE$4*20/100,0)</f>
        <v>23</v>
      </c>
      <c r="M40" s="142">
        <f aca="true" t="shared" si="39" ref="M40:M69">ROUND($L$38*$A40/30*$AE$4*70/100,0)</f>
        <v>82</v>
      </c>
      <c r="N40" s="142">
        <f aca="true" t="shared" si="40" ref="N40:N69">ROUND($N$38*$A40/30*$AE$4*20/100,0)</f>
        <v>24</v>
      </c>
      <c r="O40" s="142">
        <f aca="true" t="shared" si="41" ref="O40:O69">ROUND($N$38*$A40/30*$AE$4*70/100,0)</f>
        <v>85</v>
      </c>
      <c r="P40" s="142">
        <f aca="true" t="shared" si="42" ref="P40:P69">ROUND($P$38*$A40/30*$AE$4*20/100,0)</f>
        <v>25</v>
      </c>
      <c r="Q40" s="142">
        <f aca="true" t="shared" si="43" ref="Q40:Q69">ROUND($P$38*$A40/30*$AE$4*70/100,0)</f>
        <v>89</v>
      </c>
      <c r="R40" s="142">
        <f aca="true" t="shared" si="44" ref="R40:R69">ROUND($R$38*$A40/30*$AE$4*20/100,0)</f>
        <v>27</v>
      </c>
      <c r="S40" s="142">
        <f aca="true" t="shared" si="45" ref="S40:S69">ROUND($R$38*$A40/30*$AE$4*70/100,0)</f>
        <v>94</v>
      </c>
      <c r="T40" s="142">
        <f aca="true" t="shared" si="46" ref="T40:T69">ROUND($T$38*$A40/30*$AE$4*20/100,0)</f>
        <v>28</v>
      </c>
      <c r="U40" s="142">
        <f aca="true" t="shared" si="47" ref="U40:U69">ROUND($T$38*$A40/30*$AE$4*70/100,0)</f>
        <v>98</v>
      </c>
      <c r="V40" s="142">
        <f aca="true" t="shared" si="48" ref="V40:V69">ROUND($V$38*$A40/30*$AE$4*20/100,0)</f>
        <v>29</v>
      </c>
      <c r="W40" s="142">
        <f aca="true" t="shared" si="49" ref="W40:W69">ROUND($V$38*$A40/30*$AE$4*70/100,0)</f>
        <v>103</v>
      </c>
      <c r="X40" s="142">
        <f aca="true" t="shared" si="50" ref="X40:X69">ROUND($X$38*$A40/30*$AE$4*20/100,0)</f>
        <v>31</v>
      </c>
      <c r="Y40" s="142">
        <f aca="true" t="shared" si="51" ref="Y40:Y69">ROUND($X$38*$A40/30*$AE$4*70/100,0)</f>
        <v>108</v>
      </c>
      <c r="Z40" s="152">
        <f>ROUND($Z$38*$A40/30*$AE$4*20/100,0)</f>
        <v>32</v>
      </c>
      <c r="AA40" s="153">
        <f>ROUND($Z$38*$A40/30*$AE$4*70/100,0)</f>
        <v>112</v>
      </c>
      <c r="AB40" s="152"/>
      <c r="AC40" s="143"/>
    </row>
    <row r="41" spans="1:29" s="144" customFormat="1" ht="10.5" customHeight="1">
      <c r="A41" s="141">
        <v>2</v>
      </c>
      <c r="B41" s="142">
        <f t="shared" si="28"/>
        <v>37</v>
      </c>
      <c r="C41" s="142">
        <f t="shared" si="29"/>
        <v>129</v>
      </c>
      <c r="D41" s="142">
        <f t="shared" si="30"/>
        <v>39</v>
      </c>
      <c r="E41" s="142">
        <f t="shared" si="31"/>
        <v>135</v>
      </c>
      <c r="F41" s="142">
        <f t="shared" si="32"/>
        <v>40</v>
      </c>
      <c r="G41" s="142">
        <f t="shared" si="33"/>
        <v>141</v>
      </c>
      <c r="H41" s="142">
        <f t="shared" si="34"/>
        <v>42</v>
      </c>
      <c r="I41" s="142">
        <f t="shared" si="35"/>
        <v>148</v>
      </c>
      <c r="J41" s="142">
        <f t="shared" si="36"/>
        <v>45</v>
      </c>
      <c r="K41" s="142">
        <f t="shared" si="37"/>
        <v>156</v>
      </c>
      <c r="L41" s="142">
        <f t="shared" si="38"/>
        <v>47</v>
      </c>
      <c r="M41" s="142">
        <f t="shared" si="39"/>
        <v>163</v>
      </c>
      <c r="N41" s="142">
        <f t="shared" si="40"/>
        <v>49</v>
      </c>
      <c r="O41" s="142">
        <f t="shared" si="41"/>
        <v>171</v>
      </c>
      <c r="P41" s="142">
        <f t="shared" si="42"/>
        <v>51</v>
      </c>
      <c r="Q41" s="142">
        <f t="shared" si="43"/>
        <v>178</v>
      </c>
      <c r="R41" s="142">
        <f t="shared" si="44"/>
        <v>53</v>
      </c>
      <c r="S41" s="142">
        <f t="shared" si="45"/>
        <v>187</v>
      </c>
      <c r="T41" s="142">
        <f t="shared" si="46"/>
        <v>56</v>
      </c>
      <c r="U41" s="142">
        <f t="shared" si="47"/>
        <v>196</v>
      </c>
      <c r="V41" s="142">
        <f t="shared" si="48"/>
        <v>59</v>
      </c>
      <c r="W41" s="142">
        <f t="shared" si="49"/>
        <v>206</v>
      </c>
      <c r="X41" s="142">
        <f t="shared" si="50"/>
        <v>61</v>
      </c>
      <c r="Y41" s="142">
        <f t="shared" si="51"/>
        <v>215</v>
      </c>
      <c r="Z41" s="152">
        <f aca="true" t="shared" si="52" ref="Z41:Z69">ROUND($Z$38*$A41/30*$AE$4*20/100,0)</f>
        <v>64</v>
      </c>
      <c r="AA41" s="153">
        <f aca="true" t="shared" si="53" ref="AA41:AA69">ROUND($Z$38*$A41/30*$AE$4*70/100,0)</f>
        <v>224</v>
      </c>
      <c r="AB41" s="152"/>
      <c r="AC41" s="143"/>
    </row>
    <row r="42" spans="1:29" s="144" customFormat="1" ht="10.5" customHeight="1">
      <c r="A42" s="141">
        <v>3</v>
      </c>
      <c r="B42" s="142">
        <f t="shared" si="28"/>
        <v>55</v>
      </c>
      <c r="C42" s="142">
        <f t="shared" si="29"/>
        <v>194</v>
      </c>
      <c r="D42" s="142">
        <f t="shared" si="30"/>
        <v>58</v>
      </c>
      <c r="E42" s="142">
        <f t="shared" si="31"/>
        <v>203</v>
      </c>
      <c r="F42" s="142">
        <f t="shared" si="32"/>
        <v>60</v>
      </c>
      <c r="G42" s="142">
        <f t="shared" si="33"/>
        <v>212</v>
      </c>
      <c r="H42" s="142">
        <f t="shared" si="34"/>
        <v>64</v>
      </c>
      <c r="I42" s="142">
        <f t="shared" si="35"/>
        <v>223</v>
      </c>
      <c r="J42" s="142">
        <f t="shared" si="36"/>
        <v>67</v>
      </c>
      <c r="K42" s="142">
        <f t="shared" si="37"/>
        <v>234</v>
      </c>
      <c r="L42" s="142">
        <f t="shared" si="38"/>
        <v>70</v>
      </c>
      <c r="M42" s="142">
        <f t="shared" si="39"/>
        <v>245</v>
      </c>
      <c r="N42" s="142">
        <f t="shared" si="40"/>
        <v>73</v>
      </c>
      <c r="O42" s="142">
        <f t="shared" si="41"/>
        <v>256</v>
      </c>
      <c r="P42" s="142">
        <f t="shared" si="42"/>
        <v>76</v>
      </c>
      <c r="Q42" s="142">
        <f t="shared" si="43"/>
        <v>267</v>
      </c>
      <c r="R42" s="142">
        <f t="shared" si="44"/>
        <v>80</v>
      </c>
      <c r="S42" s="142">
        <f t="shared" si="45"/>
        <v>281</v>
      </c>
      <c r="T42" s="142">
        <f t="shared" si="46"/>
        <v>84</v>
      </c>
      <c r="U42" s="142">
        <f t="shared" si="47"/>
        <v>295</v>
      </c>
      <c r="V42" s="142">
        <f t="shared" si="48"/>
        <v>88</v>
      </c>
      <c r="W42" s="142">
        <f t="shared" si="49"/>
        <v>309</v>
      </c>
      <c r="X42" s="142">
        <f t="shared" si="50"/>
        <v>92</v>
      </c>
      <c r="Y42" s="142">
        <f t="shared" si="51"/>
        <v>323</v>
      </c>
      <c r="Z42" s="152">
        <f t="shared" si="52"/>
        <v>96</v>
      </c>
      <c r="AA42" s="153">
        <f t="shared" si="53"/>
        <v>337</v>
      </c>
      <c r="AB42" s="152"/>
      <c r="AC42" s="143"/>
    </row>
    <row r="43" spans="1:29" s="144" customFormat="1" ht="10.5" customHeight="1">
      <c r="A43" s="141">
        <v>4</v>
      </c>
      <c r="B43" s="142">
        <f t="shared" si="28"/>
        <v>74</v>
      </c>
      <c r="C43" s="142">
        <f t="shared" si="29"/>
        <v>259</v>
      </c>
      <c r="D43" s="142">
        <f t="shared" si="30"/>
        <v>77</v>
      </c>
      <c r="E43" s="142">
        <f t="shared" si="31"/>
        <v>270</v>
      </c>
      <c r="F43" s="142">
        <f t="shared" si="32"/>
        <v>81</v>
      </c>
      <c r="G43" s="142">
        <f t="shared" si="33"/>
        <v>282</v>
      </c>
      <c r="H43" s="142">
        <f t="shared" si="34"/>
        <v>85</v>
      </c>
      <c r="I43" s="142">
        <f t="shared" si="35"/>
        <v>297</v>
      </c>
      <c r="J43" s="142">
        <f t="shared" si="36"/>
        <v>89</v>
      </c>
      <c r="K43" s="142">
        <f t="shared" si="37"/>
        <v>312</v>
      </c>
      <c r="L43" s="142">
        <f t="shared" si="38"/>
        <v>93</v>
      </c>
      <c r="M43" s="142">
        <f t="shared" si="39"/>
        <v>326</v>
      </c>
      <c r="N43" s="142">
        <f t="shared" si="40"/>
        <v>97</v>
      </c>
      <c r="O43" s="142">
        <f t="shared" si="41"/>
        <v>341</v>
      </c>
      <c r="P43" s="142">
        <f t="shared" si="42"/>
        <v>102</v>
      </c>
      <c r="Q43" s="142">
        <f t="shared" si="43"/>
        <v>356</v>
      </c>
      <c r="R43" s="142">
        <f t="shared" si="44"/>
        <v>107</v>
      </c>
      <c r="S43" s="142">
        <f t="shared" si="45"/>
        <v>374</v>
      </c>
      <c r="T43" s="142">
        <f t="shared" si="46"/>
        <v>112</v>
      </c>
      <c r="U43" s="142">
        <f t="shared" si="47"/>
        <v>393</v>
      </c>
      <c r="V43" s="142">
        <f t="shared" si="48"/>
        <v>118</v>
      </c>
      <c r="W43" s="142">
        <f t="shared" si="49"/>
        <v>412</v>
      </c>
      <c r="X43" s="142">
        <f t="shared" si="50"/>
        <v>123</v>
      </c>
      <c r="Y43" s="142">
        <f t="shared" si="51"/>
        <v>430</v>
      </c>
      <c r="Z43" s="152">
        <f t="shared" si="52"/>
        <v>128</v>
      </c>
      <c r="AA43" s="153">
        <f t="shared" si="53"/>
        <v>449</v>
      </c>
      <c r="AB43" s="152"/>
      <c r="AC43" s="143"/>
    </row>
    <row r="44" spans="1:29" s="144" customFormat="1" ht="10.5" customHeight="1">
      <c r="A44" s="141">
        <v>5</v>
      </c>
      <c r="B44" s="142">
        <f t="shared" si="28"/>
        <v>92</v>
      </c>
      <c r="C44" s="142">
        <f t="shared" si="29"/>
        <v>323</v>
      </c>
      <c r="D44" s="142">
        <f t="shared" si="30"/>
        <v>97</v>
      </c>
      <c r="E44" s="142">
        <f t="shared" si="31"/>
        <v>338</v>
      </c>
      <c r="F44" s="142">
        <f t="shared" si="32"/>
        <v>101</v>
      </c>
      <c r="G44" s="142">
        <f t="shared" si="33"/>
        <v>353</v>
      </c>
      <c r="H44" s="142">
        <f t="shared" si="34"/>
        <v>106</v>
      </c>
      <c r="I44" s="142">
        <f t="shared" si="35"/>
        <v>371</v>
      </c>
      <c r="J44" s="142">
        <f t="shared" si="36"/>
        <v>111</v>
      </c>
      <c r="K44" s="142">
        <f t="shared" si="37"/>
        <v>390</v>
      </c>
      <c r="L44" s="142">
        <f t="shared" si="38"/>
        <v>117</v>
      </c>
      <c r="M44" s="142">
        <f t="shared" si="39"/>
        <v>408</v>
      </c>
      <c r="N44" s="142">
        <f t="shared" si="40"/>
        <v>122</v>
      </c>
      <c r="O44" s="142">
        <f t="shared" si="41"/>
        <v>426</v>
      </c>
      <c r="P44" s="142">
        <f t="shared" si="42"/>
        <v>127</v>
      </c>
      <c r="Q44" s="142">
        <f t="shared" si="43"/>
        <v>445</v>
      </c>
      <c r="R44" s="142">
        <f t="shared" si="44"/>
        <v>134</v>
      </c>
      <c r="S44" s="142">
        <f t="shared" si="45"/>
        <v>468</v>
      </c>
      <c r="T44" s="142">
        <f t="shared" si="46"/>
        <v>140</v>
      </c>
      <c r="U44" s="142">
        <f t="shared" si="47"/>
        <v>491</v>
      </c>
      <c r="V44" s="142">
        <f t="shared" si="48"/>
        <v>147</v>
      </c>
      <c r="W44" s="142">
        <f t="shared" si="49"/>
        <v>515</v>
      </c>
      <c r="X44" s="142">
        <f t="shared" si="50"/>
        <v>154</v>
      </c>
      <c r="Y44" s="142">
        <f t="shared" si="51"/>
        <v>538</v>
      </c>
      <c r="Z44" s="152">
        <f t="shared" si="52"/>
        <v>160</v>
      </c>
      <c r="AA44" s="153">
        <f t="shared" si="53"/>
        <v>561</v>
      </c>
      <c r="AB44" s="152"/>
      <c r="AC44" s="143"/>
    </row>
    <row r="45" spans="1:29" s="144" customFormat="1" ht="10.5" customHeight="1">
      <c r="A45" s="141">
        <v>6</v>
      </c>
      <c r="B45" s="142">
        <f t="shared" si="28"/>
        <v>111</v>
      </c>
      <c r="C45" s="142">
        <f t="shared" si="29"/>
        <v>388</v>
      </c>
      <c r="D45" s="142">
        <f t="shared" si="30"/>
        <v>116</v>
      </c>
      <c r="E45" s="142">
        <f t="shared" si="31"/>
        <v>406</v>
      </c>
      <c r="F45" s="142">
        <f t="shared" si="32"/>
        <v>121</v>
      </c>
      <c r="G45" s="142">
        <f t="shared" si="33"/>
        <v>423</v>
      </c>
      <c r="H45" s="142">
        <f t="shared" si="34"/>
        <v>127</v>
      </c>
      <c r="I45" s="142">
        <f t="shared" si="35"/>
        <v>445</v>
      </c>
      <c r="J45" s="142">
        <f t="shared" si="36"/>
        <v>134</v>
      </c>
      <c r="K45" s="142">
        <f t="shared" si="37"/>
        <v>467</v>
      </c>
      <c r="L45" s="142">
        <f t="shared" si="38"/>
        <v>140</v>
      </c>
      <c r="M45" s="142">
        <f t="shared" si="39"/>
        <v>490</v>
      </c>
      <c r="N45" s="142">
        <f t="shared" si="40"/>
        <v>146</v>
      </c>
      <c r="O45" s="142">
        <f t="shared" si="41"/>
        <v>512</v>
      </c>
      <c r="P45" s="142">
        <f t="shared" si="42"/>
        <v>152</v>
      </c>
      <c r="Q45" s="142">
        <f t="shared" si="43"/>
        <v>534</v>
      </c>
      <c r="R45" s="142">
        <f t="shared" si="44"/>
        <v>160</v>
      </c>
      <c r="S45" s="142">
        <f t="shared" si="45"/>
        <v>562</v>
      </c>
      <c r="T45" s="142">
        <f t="shared" si="46"/>
        <v>168</v>
      </c>
      <c r="U45" s="142">
        <f t="shared" si="47"/>
        <v>589</v>
      </c>
      <c r="V45" s="142">
        <f t="shared" si="48"/>
        <v>176</v>
      </c>
      <c r="W45" s="142">
        <f t="shared" si="49"/>
        <v>617</v>
      </c>
      <c r="X45" s="142">
        <f t="shared" si="50"/>
        <v>184</v>
      </c>
      <c r="Y45" s="142">
        <f t="shared" si="51"/>
        <v>645</v>
      </c>
      <c r="Z45" s="152">
        <f t="shared" si="52"/>
        <v>192</v>
      </c>
      <c r="AA45" s="153">
        <f t="shared" si="53"/>
        <v>673</v>
      </c>
      <c r="AB45" s="152"/>
      <c r="AC45" s="143"/>
    </row>
    <row r="46" spans="1:29" s="144" customFormat="1" ht="10.5" customHeight="1">
      <c r="A46" s="141">
        <v>7</v>
      </c>
      <c r="B46" s="142">
        <f t="shared" si="28"/>
        <v>129</v>
      </c>
      <c r="C46" s="142">
        <f t="shared" si="29"/>
        <v>453</v>
      </c>
      <c r="D46" s="142">
        <f t="shared" si="30"/>
        <v>135</v>
      </c>
      <c r="E46" s="142">
        <f t="shared" si="31"/>
        <v>473</v>
      </c>
      <c r="F46" s="142">
        <f t="shared" si="32"/>
        <v>141</v>
      </c>
      <c r="G46" s="142">
        <f t="shared" si="33"/>
        <v>494</v>
      </c>
      <c r="H46" s="142">
        <f t="shared" si="34"/>
        <v>148</v>
      </c>
      <c r="I46" s="142">
        <f t="shared" si="35"/>
        <v>520</v>
      </c>
      <c r="J46" s="142">
        <f t="shared" si="36"/>
        <v>156</v>
      </c>
      <c r="K46" s="142">
        <f t="shared" si="37"/>
        <v>545</v>
      </c>
      <c r="L46" s="142">
        <f t="shared" si="38"/>
        <v>163</v>
      </c>
      <c r="M46" s="142">
        <f t="shared" si="39"/>
        <v>571</v>
      </c>
      <c r="N46" s="142">
        <f t="shared" si="40"/>
        <v>171</v>
      </c>
      <c r="O46" s="142">
        <f t="shared" si="41"/>
        <v>597</v>
      </c>
      <c r="P46" s="142">
        <f t="shared" si="42"/>
        <v>178</v>
      </c>
      <c r="Q46" s="142">
        <f t="shared" si="43"/>
        <v>623</v>
      </c>
      <c r="R46" s="142">
        <f t="shared" si="44"/>
        <v>187</v>
      </c>
      <c r="S46" s="142">
        <f t="shared" si="45"/>
        <v>655</v>
      </c>
      <c r="T46" s="142">
        <f t="shared" si="46"/>
        <v>196</v>
      </c>
      <c r="U46" s="142">
        <f t="shared" si="47"/>
        <v>688</v>
      </c>
      <c r="V46" s="142">
        <f t="shared" si="48"/>
        <v>206</v>
      </c>
      <c r="W46" s="142">
        <f t="shared" si="49"/>
        <v>720</v>
      </c>
      <c r="X46" s="142">
        <f t="shared" si="50"/>
        <v>215</v>
      </c>
      <c r="Y46" s="142">
        <f t="shared" si="51"/>
        <v>753</v>
      </c>
      <c r="Z46" s="152">
        <f t="shared" si="52"/>
        <v>224</v>
      </c>
      <c r="AA46" s="153">
        <f t="shared" si="53"/>
        <v>785</v>
      </c>
      <c r="AB46" s="152"/>
      <c r="AC46" s="143"/>
    </row>
    <row r="47" spans="1:29" s="144" customFormat="1" ht="10.5" customHeight="1">
      <c r="A47" s="141">
        <v>8</v>
      </c>
      <c r="B47" s="142">
        <f t="shared" si="28"/>
        <v>148</v>
      </c>
      <c r="C47" s="142">
        <f t="shared" si="29"/>
        <v>517</v>
      </c>
      <c r="D47" s="142">
        <f t="shared" si="30"/>
        <v>155</v>
      </c>
      <c r="E47" s="142">
        <f t="shared" si="31"/>
        <v>541</v>
      </c>
      <c r="F47" s="142">
        <f t="shared" si="32"/>
        <v>161</v>
      </c>
      <c r="G47" s="142">
        <f t="shared" si="33"/>
        <v>564</v>
      </c>
      <c r="H47" s="142">
        <f t="shared" si="34"/>
        <v>170</v>
      </c>
      <c r="I47" s="142">
        <f t="shared" si="35"/>
        <v>594</v>
      </c>
      <c r="J47" s="142">
        <f t="shared" si="36"/>
        <v>178</v>
      </c>
      <c r="K47" s="142">
        <f t="shared" si="37"/>
        <v>623</v>
      </c>
      <c r="L47" s="142">
        <f t="shared" si="38"/>
        <v>186</v>
      </c>
      <c r="M47" s="142">
        <f t="shared" si="39"/>
        <v>653</v>
      </c>
      <c r="N47" s="142">
        <f t="shared" si="40"/>
        <v>195</v>
      </c>
      <c r="O47" s="142">
        <f t="shared" si="41"/>
        <v>682</v>
      </c>
      <c r="P47" s="142">
        <f t="shared" si="42"/>
        <v>203</v>
      </c>
      <c r="Q47" s="142">
        <f t="shared" si="43"/>
        <v>711</v>
      </c>
      <c r="R47" s="142">
        <f t="shared" si="44"/>
        <v>214</v>
      </c>
      <c r="S47" s="142">
        <f t="shared" si="45"/>
        <v>749</v>
      </c>
      <c r="T47" s="142">
        <f t="shared" si="46"/>
        <v>225</v>
      </c>
      <c r="U47" s="142">
        <f t="shared" si="47"/>
        <v>786</v>
      </c>
      <c r="V47" s="142">
        <f t="shared" si="48"/>
        <v>235</v>
      </c>
      <c r="W47" s="142">
        <f t="shared" si="49"/>
        <v>823</v>
      </c>
      <c r="X47" s="142">
        <f t="shared" si="50"/>
        <v>246</v>
      </c>
      <c r="Y47" s="142">
        <f t="shared" si="51"/>
        <v>860</v>
      </c>
      <c r="Z47" s="152">
        <f t="shared" si="52"/>
        <v>256</v>
      </c>
      <c r="AA47" s="153">
        <f t="shared" si="53"/>
        <v>898</v>
      </c>
      <c r="AB47" s="152"/>
      <c r="AC47" s="143"/>
    </row>
    <row r="48" spans="1:29" s="144" customFormat="1" ht="10.5" customHeight="1">
      <c r="A48" s="141">
        <v>9</v>
      </c>
      <c r="B48" s="142">
        <f t="shared" si="28"/>
        <v>166</v>
      </c>
      <c r="C48" s="142">
        <f t="shared" si="29"/>
        <v>582</v>
      </c>
      <c r="D48" s="142">
        <f t="shared" si="30"/>
        <v>174</v>
      </c>
      <c r="E48" s="142">
        <f t="shared" si="31"/>
        <v>609</v>
      </c>
      <c r="F48" s="142">
        <f t="shared" si="32"/>
        <v>181</v>
      </c>
      <c r="G48" s="142">
        <f t="shared" si="33"/>
        <v>635</v>
      </c>
      <c r="H48" s="142">
        <f t="shared" si="34"/>
        <v>191</v>
      </c>
      <c r="I48" s="142">
        <f t="shared" si="35"/>
        <v>668</v>
      </c>
      <c r="J48" s="142">
        <f t="shared" si="36"/>
        <v>200</v>
      </c>
      <c r="K48" s="142">
        <f t="shared" si="37"/>
        <v>701</v>
      </c>
      <c r="L48" s="142">
        <f t="shared" si="38"/>
        <v>210</v>
      </c>
      <c r="M48" s="142">
        <f t="shared" si="39"/>
        <v>734</v>
      </c>
      <c r="N48" s="142">
        <f t="shared" si="40"/>
        <v>219</v>
      </c>
      <c r="O48" s="142">
        <f t="shared" si="41"/>
        <v>767</v>
      </c>
      <c r="P48" s="142">
        <f t="shared" si="42"/>
        <v>229</v>
      </c>
      <c r="Q48" s="142">
        <f t="shared" si="43"/>
        <v>800</v>
      </c>
      <c r="R48" s="142">
        <f t="shared" si="44"/>
        <v>241</v>
      </c>
      <c r="S48" s="142">
        <f t="shared" si="45"/>
        <v>842</v>
      </c>
      <c r="T48" s="142">
        <f t="shared" si="46"/>
        <v>253</v>
      </c>
      <c r="U48" s="142">
        <f t="shared" si="47"/>
        <v>884</v>
      </c>
      <c r="V48" s="142">
        <f t="shared" si="48"/>
        <v>265</v>
      </c>
      <c r="W48" s="142">
        <f t="shared" si="49"/>
        <v>926</v>
      </c>
      <c r="X48" s="142">
        <f t="shared" si="50"/>
        <v>277</v>
      </c>
      <c r="Y48" s="142">
        <f t="shared" si="51"/>
        <v>968</v>
      </c>
      <c r="Z48" s="152">
        <f t="shared" si="52"/>
        <v>289</v>
      </c>
      <c r="AA48" s="153">
        <f t="shared" si="53"/>
        <v>1010</v>
      </c>
      <c r="AB48" s="152"/>
      <c r="AC48" s="143"/>
    </row>
    <row r="49" spans="1:29" s="144" customFormat="1" ht="10.5" customHeight="1">
      <c r="A49" s="141">
        <v>10</v>
      </c>
      <c r="B49" s="142">
        <f t="shared" si="28"/>
        <v>185</v>
      </c>
      <c r="C49" s="142">
        <f t="shared" si="29"/>
        <v>647</v>
      </c>
      <c r="D49" s="142">
        <f t="shared" si="30"/>
        <v>193</v>
      </c>
      <c r="E49" s="142">
        <f t="shared" si="31"/>
        <v>676</v>
      </c>
      <c r="F49" s="142">
        <f t="shared" si="32"/>
        <v>202</v>
      </c>
      <c r="G49" s="142">
        <f t="shared" si="33"/>
        <v>706</v>
      </c>
      <c r="H49" s="142">
        <f t="shared" si="34"/>
        <v>212</v>
      </c>
      <c r="I49" s="142">
        <f t="shared" si="35"/>
        <v>742</v>
      </c>
      <c r="J49" s="142">
        <f t="shared" si="36"/>
        <v>223</v>
      </c>
      <c r="K49" s="142">
        <f t="shared" si="37"/>
        <v>779</v>
      </c>
      <c r="L49" s="142">
        <f t="shared" si="38"/>
        <v>233</v>
      </c>
      <c r="M49" s="142">
        <f t="shared" si="39"/>
        <v>816</v>
      </c>
      <c r="N49" s="142">
        <f t="shared" si="40"/>
        <v>244</v>
      </c>
      <c r="O49" s="142">
        <f t="shared" si="41"/>
        <v>853</v>
      </c>
      <c r="P49" s="142">
        <f t="shared" si="42"/>
        <v>254</v>
      </c>
      <c r="Q49" s="142">
        <f t="shared" si="43"/>
        <v>889</v>
      </c>
      <c r="R49" s="142">
        <f t="shared" si="44"/>
        <v>267</v>
      </c>
      <c r="S49" s="142">
        <f t="shared" si="45"/>
        <v>936</v>
      </c>
      <c r="T49" s="142">
        <f t="shared" si="46"/>
        <v>281</v>
      </c>
      <c r="U49" s="142">
        <f t="shared" si="47"/>
        <v>982</v>
      </c>
      <c r="V49" s="142">
        <f t="shared" si="48"/>
        <v>294</v>
      </c>
      <c r="W49" s="142">
        <f t="shared" si="49"/>
        <v>1029</v>
      </c>
      <c r="X49" s="142">
        <f t="shared" si="50"/>
        <v>307</v>
      </c>
      <c r="Y49" s="142">
        <f t="shared" si="51"/>
        <v>1076</v>
      </c>
      <c r="Z49" s="152">
        <f t="shared" si="52"/>
        <v>321</v>
      </c>
      <c r="AA49" s="153">
        <f t="shared" si="53"/>
        <v>1122</v>
      </c>
      <c r="AB49" s="152"/>
      <c r="AC49" s="143"/>
    </row>
    <row r="50" spans="1:29" s="144" customFormat="1" ht="10.5" customHeight="1">
      <c r="A50" s="141">
        <v>11</v>
      </c>
      <c r="B50" s="142">
        <f t="shared" si="28"/>
        <v>203</v>
      </c>
      <c r="C50" s="142">
        <f t="shared" si="29"/>
        <v>711</v>
      </c>
      <c r="D50" s="142">
        <f t="shared" si="30"/>
        <v>213</v>
      </c>
      <c r="E50" s="142">
        <f t="shared" si="31"/>
        <v>744</v>
      </c>
      <c r="F50" s="142">
        <f t="shared" si="32"/>
        <v>222</v>
      </c>
      <c r="G50" s="142">
        <f t="shared" si="33"/>
        <v>776</v>
      </c>
      <c r="H50" s="142">
        <f t="shared" si="34"/>
        <v>233</v>
      </c>
      <c r="I50" s="142">
        <f t="shared" si="35"/>
        <v>817</v>
      </c>
      <c r="J50" s="142">
        <f t="shared" si="36"/>
        <v>245</v>
      </c>
      <c r="K50" s="142">
        <f t="shared" si="37"/>
        <v>857</v>
      </c>
      <c r="L50" s="142">
        <f t="shared" si="38"/>
        <v>256</v>
      </c>
      <c r="M50" s="142">
        <f t="shared" si="39"/>
        <v>897</v>
      </c>
      <c r="N50" s="142">
        <f t="shared" si="40"/>
        <v>268</v>
      </c>
      <c r="O50" s="142">
        <f t="shared" si="41"/>
        <v>938</v>
      </c>
      <c r="P50" s="142">
        <f t="shared" si="42"/>
        <v>280</v>
      </c>
      <c r="Q50" s="142">
        <f t="shared" si="43"/>
        <v>978</v>
      </c>
      <c r="R50" s="142">
        <f t="shared" si="44"/>
        <v>294</v>
      </c>
      <c r="S50" s="142">
        <f t="shared" si="45"/>
        <v>1029</v>
      </c>
      <c r="T50" s="142">
        <f t="shared" si="46"/>
        <v>309</v>
      </c>
      <c r="U50" s="142">
        <f t="shared" si="47"/>
        <v>1081</v>
      </c>
      <c r="V50" s="142">
        <f t="shared" si="48"/>
        <v>323</v>
      </c>
      <c r="W50" s="142">
        <f t="shared" si="49"/>
        <v>1132</v>
      </c>
      <c r="X50" s="142">
        <f t="shared" si="50"/>
        <v>338</v>
      </c>
      <c r="Y50" s="142">
        <f t="shared" si="51"/>
        <v>1183</v>
      </c>
      <c r="Z50" s="152">
        <f t="shared" si="52"/>
        <v>353</v>
      </c>
      <c r="AA50" s="153">
        <f t="shared" si="53"/>
        <v>1234</v>
      </c>
      <c r="AB50" s="152"/>
      <c r="AC50" s="143"/>
    </row>
    <row r="51" spans="1:29" s="144" customFormat="1" ht="10.5" customHeight="1">
      <c r="A51" s="141">
        <v>12</v>
      </c>
      <c r="B51" s="142">
        <f t="shared" si="28"/>
        <v>222</v>
      </c>
      <c r="C51" s="142">
        <f t="shared" si="29"/>
        <v>776</v>
      </c>
      <c r="D51" s="142">
        <f t="shared" si="30"/>
        <v>232</v>
      </c>
      <c r="E51" s="142">
        <f t="shared" si="31"/>
        <v>811</v>
      </c>
      <c r="F51" s="142">
        <f t="shared" si="32"/>
        <v>242</v>
      </c>
      <c r="G51" s="142">
        <f t="shared" si="33"/>
        <v>847</v>
      </c>
      <c r="H51" s="142">
        <f t="shared" si="34"/>
        <v>255</v>
      </c>
      <c r="I51" s="142">
        <f t="shared" si="35"/>
        <v>891</v>
      </c>
      <c r="J51" s="142">
        <f t="shared" si="36"/>
        <v>267</v>
      </c>
      <c r="K51" s="142">
        <f t="shared" si="37"/>
        <v>935</v>
      </c>
      <c r="L51" s="142">
        <f t="shared" si="38"/>
        <v>280</v>
      </c>
      <c r="M51" s="142">
        <f t="shared" si="39"/>
        <v>979</v>
      </c>
      <c r="N51" s="142">
        <f t="shared" si="40"/>
        <v>292</v>
      </c>
      <c r="O51" s="142">
        <f t="shared" si="41"/>
        <v>1023</v>
      </c>
      <c r="P51" s="142">
        <f t="shared" si="42"/>
        <v>305</v>
      </c>
      <c r="Q51" s="142">
        <f t="shared" si="43"/>
        <v>1067</v>
      </c>
      <c r="R51" s="142">
        <f t="shared" si="44"/>
        <v>321</v>
      </c>
      <c r="S51" s="142">
        <f t="shared" si="45"/>
        <v>1123</v>
      </c>
      <c r="T51" s="142">
        <f t="shared" si="46"/>
        <v>337</v>
      </c>
      <c r="U51" s="142">
        <f t="shared" si="47"/>
        <v>1179</v>
      </c>
      <c r="V51" s="142">
        <f t="shared" si="48"/>
        <v>353</v>
      </c>
      <c r="W51" s="142">
        <f t="shared" si="49"/>
        <v>1235</v>
      </c>
      <c r="X51" s="142">
        <f t="shared" si="50"/>
        <v>369</v>
      </c>
      <c r="Y51" s="142">
        <f t="shared" si="51"/>
        <v>1291</v>
      </c>
      <c r="Z51" s="152">
        <f t="shared" si="52"/>
        <v>385</v>
      </c>
      <c r="AA51" s="153">
        <f t="shared" si="53"/>
        <v>1347</v>
      </c>
      <c r="AB51" s="152"/>
      <c r="AC51" s="143"/>
    </row>
    <row r="52" spans="1:29" s="144" customFormat="1" ht="10.5" customHeight="1">
      <c r="A52" s="141">
        <v>13</v>
      </c>
      <c r="B52" s="142">
        <f t="shared" si="28"/>
        <v>240</v>
      </c>
      <c r="C52" s="142">
        <f t="shared" si="29"/>
        <v>841</v>
      </c>
      <c r="D52" s="142">
        <f t="shared" si="30"/>
        <v>251</v>
      </c>
      <c r="E52" s="142">
        <f t="shared" si="31"/>
        <v>879</v>
      </c>
      <c r="F52" s="142">
        <f t="shared" si="32"/>
        <v>262</v>
      </c>
      <c r="G52" s="142">
        <f t="shared" si="33"/>
        <v>917</v>
      </c>
      <c r="H52" s="142">
        <f t="shared" si="34"/>
        <v>276</v>
      </c>
      <c r="I52" s="142">
        <f t="shared" si="35"/>
        <v>965</v>
      </c>
      <c r="J52" s="142">
        <f t="shared" si="36"/>
        <v>289</v>
      </c>
      <c r="K52" s="142">
        <f t="shared" si="37"/>
        <v>1013</v>
      </c>
      <c r="L52" s="142">
        <f t="shared" si="38"/>
        <v>303</v>
      </c>
      <c r="M52" s="142">
        <f t="shared" si="39"/>
        <v>1061</v>
      </c>
      <c r="N52" s="142">
        <f t="shared" si="40"/>
        <v>317</v>
      </c>
      <c r="O52" s="142">
        <f t="shared" si="41"/>
        <v>1108</v>
      </c>
      <c r="P52" s="142">
        <f t="shared" si="42"/>
        <v>330</v>
      </c>
      <c r="Q52" s="142">
        <f t="shared" si="43"/>
        <v>1156</v>
      </c>
      <c r="R52" s="142">
        <f t="shared" si="44"/>
        <v>348</v>
      </c>
      <c r="S52" s="142">
        <f t="shared" si="45"/>
        <v>1217</v>
      </c>
      <c r="T52" s="142">
        <f t="shared" si="46"/>
        <v>365</v>
      </c>
      <c r="U52" s="142">
        <f t="shared" si="47"/>
        <v>1277</v>
      </c>
      <c r="V52" s="142">
        <f t="shared" si="48"/>
        <v>382</v>
      </c>
      <c r="W52" s="142">
        <f t="shared" si="49"/>
        <v>1338</v>
      </c>
      <c r="X52" s="142">
        <f t="shared" si="50"/>
        <v>399</v>
      </c>
      <c r="Y52" s="142">
        <f t="shared" si="51"/>
        <v>1398</v>
      </c>
      <c r="Z52" s="152">
        <f t="shared" si="52"/>
        <v>417</v>
      </c>
      <c r="AA52" s="153">
        <f t="shared" si="53"/>
        <v>1459</v>
      </c>
      <c r="AB52" s="152"/>
      <c r="AC52" s="143"/>
    </row>
    <row r="53" spans="1:29" s="144" customFormat="1" ht="10.5" customHeight="1">
      <c r="A53" s="141">
        <v>14</v>
      </c>
      <c r="B53" s="142">
        <f t="shared" si="28"/>
        <v>259</v>
      </c>
      <c r="C53" s="142">
        <f t="shared" si="29"/>
        <v>906</v>
      </c>
      <c r="D53" s="142">
        <f t="shared" si="30"/>
        <v>270</v>
      </c>
      <c r="E53" s="142">
        <f t="shared" si="31"/>
        <v>947</v>
      </c>
      <c r="F53" s="142">
        <f t="shared" si="32"/>
        <v>282</v>
      </c>
      <c r="G53" s="142">
        <f t="shared" si="33"/>
        <v>988</v>
      </c>
      <c r="H53" s="142">
        <f t="shared" si="34"/>
        <v>297</v>
      </c>
      <c r="I53" s="142">
        <f t="shared" si="35"/>
        <v>1039</v>
      </c>
      <c r="J53" s="142">
        <f t="shared" si="36"/>
        <v>312</v>
      </c>
      <c r="K53" s="142">
        <f t="shared" si="37"/>
        <v>1091</v>
      </c>
      <c r="L53" s="142">
        <f t="shared" si="38"/>
        <v>326</v>
      </c>
      <c r="M53" s="142">
        <f t="shared" si="39"/>
        <v>1142</v>
      </c>
      <c r="N53" s="142">
        <f t="shared" si="40"/>
        <v>341</v>
      </c>
      <c r="O53" s="142">
        <f t="shared" si="41"/>
        <v>1194</v>
      </c>
      <c r="P53" s="142">
        <f t="shared" si="42"/>
        <v>356</v>
      </c>
      <c r="Q53" s="142">
        <f t="shared" si="43"/>
        <v>1245</v>
      </c>
      <c r="R53" s="142">
        <f t="shared" si="44"/>
        <v>374</v>
      </c>
      <c r="S53" s="142">
        <f t="shared" si="45"/>
        <v>1310</v>
      </c>
      <c r="T53" s="142">
        <f t="shared" si="46"/>
        <v>393</v>
      </c>
      <c r="U53" s="142">
        <f t="shared" si="47"/>
        <v>1375</v>
      </c>
      <c r="V53" s="142">
        <f t="shared" si="48"/>
        <v>412</v>
      </c>
      <c r="W53" s="142">
        <f t="shared" si="49"/>
        <v>1441</v>
      </c>
      <c r="X53" s="142">
        <f t="shared" si="50"/>
        <v>430</v>
      </c>
      <c r="Y53" s="142">
        <f t="shared" si="51"/>
        <v>1506</v>
      </c>
      <c r="Z53" s="152">
        <f t="shared" si="52"/>
        <v>449</v>
      </c>
      <c r="AA53" s="153">
        <f t="shared" si="53"/>
        <v>1571</v>
      </c>
      <c r="AB53" s="152"/>
      <c r="AC53" s="143"/>
    </row>
    <row r="54" spans="1:29" s="144" customFormat="1" ht="10.5" customHeight="1">
      <c r="A54" s="141">
        <v>15</v>
      </c>
      <c r="B54" s="142">
        <f t="shared" si="28"/>
        <v>277</v>
      </c>
      <c r="C54" s="142">
        <f t="shared" si="29"/>
        <v>970</v>
      </c>
      <c r="D54" s="142">
        <f t="shared" si="30"/>
        <v>290</v>
      </c>
      <c r="E54" s="142">
        <f t="shared" si="31"/>
        <v>1014</v>
      </c>
      <c r="F54" s="142">
        <f t="shared" si="32"/>
        <v>302</v>
      </c>
      <c r="G54" s="142">
        <f t="shared" si="33"/>
        <v>1058</v>
      </c>
      <c r="H54" s="142">
        <f t="shared" si="34"/>
        <v>318</v>
      </c>
      <c r="I54" s="142">
        <f t="shared" si="35"/>
        <v>1114</v>
      </c>
      <c r="J54" s="142">
        <f t="shared" si="36"/>
        <v>334</v>
      </c>
      <c r="K54" s="142">
        <f t="shared" si="37"/>
        <v>1169</v>
      </c>
      <c r="L54" s="142">
        <f t="shared" si="38"/>
        <v>350</v>
      </c>
      <c r="M54" s="142">
        <f t="shared" si="39"/>
        <v>1224</v>
      </c>
      <c r="N54" s="142">
        <f t="shared" si="40"/>
        <v>365</v>
      </c>
      <c r="O54" s="142">
        <f t="shared" si="41"/>
        <v>1279</v>
      </c>
      <c r="P54" s="142">
        <f t="shared" si="42"/>
        <v>381</v>
      </c>
      <c r="Q54" s="142">
        <f t="shared" si="43"/>
        <v>1334</v>
      </c>
      <c r="R54" s="142">
        <f t="shared" si="44"/>
        <v>401</v>
      </c>
      <c r="S54" s="142">
        <f t="shared" si="45"/>
        <v>1404</v>
      </c>
      <c r="T54" s="142">
        <f t="shared" si="46"/>
        <v>421</v>
      </c>
      <c r="U54" s="142">
        <f t="shared" si="47"/>
        <v>1474</v>
      </c>
      <c r="V54" s="142">
        <f t="shared" si="48"/>
        <v>441</v>
      </c>
      <c r="W54" s="142">
        <f t="shared" si="49"/>
        <v>1544</v>
      </c>
      <c r="X54" s="142">
        <f t="shared" si="50"/>
        <v>461</v>
      </c>
      <c r="Y54" s="142">
        <f t="shared" si="51"/>
        <v>1613</v>
      </c>
      <c r="Z54" s="152">
        <f t="shared" si="52"/>
        <v>481</v>
      </c>
      <c r="AA54" s="153">
        <f t="shared" si="53"/>
        <v>1683</v>
      </c>
      <c r="AB54" s="152"/>
      <c r="AC54" s="143"/>
    </row>
    <row r="55" spans="1:29" s="144" customFormat="1" ht="10.5" customHeight="1">
      <c r="A55" s="141">
        <v>16</v>
      </c>
      <c r="B55" s="142">
        <f t="shared" si="28"/>
        <v>296</v>
      </c>
      <c r="C55" s="142">
        <f t="shared" si="29"/>
        <v>1035</v>
      </c>
      <c r="D55" s="142">
        <f t="shared" si="30"/>
        <v>309</v>
      </c>
      <c r="E55" s="142">
        <f t="shared" si="31"/>
        <v>1082</v>
      </c>
      <c r="F55" s="142">
        <f t="shared" si="32"/>
        <v>323</v>
      </c>
      <c r="G55" s="142">
        <f t="shared" si="33"/>
        <v>1129</v>
      </c>
      <c r="H55" s="142">
        <f t="shared" si="34"/>
        <v>339</v>
      </c>
      <c r="I55" s="142">
        <f t="shared" si="35"/>
        <v>1188</v>
      </c>
      <c r="J55" s="142">
        <f t="shared" si="36"/>
        <v>356</v>
      </c>
      <c r="K55" s="142">
        <f t="shared" si="37"/>
        <v>1247</v>
      </c>
      <c r="L55" s="142">
        <f t="shared" si="38"/>
        <v>373</v>
      </c>
      <c r="M55" s="142">
        <f t="shared" si="39"/>
        <v>1305</v>
      </c>
      <c r="N55" s="142">
        <f t="shared" si="40"/>
        <v>390</v>
      </c>
      <c r="O55" s="142">
        <f t="shared" si="41"/>
        <v>1364</v>
      </c>
      <c r="P55" s="142">
        <f t="shared" si="42"/>
        <v>407</v>
      </c>
      <c r="Q55" s="142">
        <f t="shared" si="43"/>
        <v>1423</v>
      </c>
      <c r="R55" s="142">
        <f t="shared" si="44"/>
        <v>428</v>
      </c>
      <c r="S55" s="142">
        <f t="shared" si="45"/>
        <v>1497</v>
      </c>
      <c r="T55" s="142">
        <f t="shared" si="46"/>
        <v>449</v>
      </c>
      <c r="U55" s="142">
        <f t="shared" si="47"/>
        <v>1572</v>
      </c>
      <c r="V55" s="142">
        <f t="shared" si="48"/>
        <v>470</v>
      </c>
      <c r="W55" s="142">
        <f t="shared" si="49"/>
        <v>1646</v>
      </c>
      <c r="X55" s="142">
        <f t="shared" si="50"/>
        <v>492</v>
      </c>
      <c r="Y55" s="142">
        <f t="shared" si="51"/>
        <v>1721</v>
      </c>
      <c r="Z55" s="152">
        <f t="shared" si="52"/>
        <v>513</v>
      </c>
      <c r="AA55" s="153">
        <f t="shared" si="53"/>
        <v>1795</v>
      </c>
      <c r="AB55" s="152"/>
      <c r="AC55" s="143"/>
    </row>
    <row r="56" spans="1:29" s="144" customFormat="1" ht="10.5" customHeight="1">
      <c r="A56" s="141">
        <v>17</v>
      </c>
      <c r="B56" s="142">
        <f t="shared" si="28"/>
        <v>314</v>
      </c>
      <c r="C56" s="142">
        <f t="shared" si="29"/>
        <v>1100</v>
      </c>
      <c r="D56" s="142">
        <f t="shared" si="30"/>
        <v>328</v>
      </c>
      <c r="E56" s="142">
        <f t="shared" si="31"/>
        <v>1150</v>
      </c>
      <c r="F56" s="142">
        <f t="shared" si="32"/>
        <v>343</v>
      </c>
      <c r="G56" s="142">
        <f t="shared" si="33"/>
        <v>1200</v>
      </c>
      <c r="H56" s="142">
        <f t="shared" si="34"/>
        <v>361</v>
      </c>
      <c r="I56" s="142">
        <f t="shared" si="35"/>
        <v>1262</v>
      </c>
      <c r="J56" s="142">
        <f t="shared" si="36"/>
        <v>378</v>
      </c>
      <c r="K56" s="142">
        <f t="shared" si="37"/>
        <v>1324</v>
      </c>
      <c r="L56" s="142">
        <f t="shared" si="38"/>
        <v>396</v>
      </c>
      <c r="M56" s="142">
        <f t="shared" si="39"/>
        <v>1387</v>
      </c>
      <c r="N56" s="142">
        <f t="shared" si="40"/>
        <v>414</v>
      </c>
      <c r="O56" s="142">
        <f t="shared" si="41"/>
        <v>1449</v>
      </c>
      <c r="P56" s="142">
        <f t="shared" si="42"/>
        <v>432</v>
      </c>
      <c r="Q56" s="142">
        <f t="shared" si="43"/>
        <v>1512</v>
      </c>
      <c r="R56" s="142">
        <f t="shared" si="44"/>
        <v>455</v>
      </c>
      <c r="S56" s="142">
        <f t="shared" si="45"/>
        <v>1591</v>
      </c>
      <c r="T56" s="142">
        <f t="shared" si="46"/>
        <v>477</v>
      </c>
      <c r="U56" s="142">
        <f t="shared" si="47"/>
        <v>1670</v>
      </c>
      <c r="V56" s="142">
        <f t="shared" si="48"/>
        <v>500</v>
      </c>
      <c r="W56" s="142">
        <f t="shared" si="49"/>
        <v>1749</v>
      </c>
      <c r="X56" s="142">
        <f t="shared" si="50"/>
        <v>522</v>
      </c>
      <c r="Y56" s="142">
        <f t="shared" si="51"/>
        <v>1828</v>
      </c>
      <c r="Z56" s="152">
        <f t="shared" si="52"/>
        <v>545</v>
      </c>
      <c r="AA56" s="153">
        <f t="shared" si="53"/>
        <v>1908</v>
      </c>
      <c r="AB56" s="152"/>
      <c r="AC56" s="143"/>
    </row>
    <row r="57" spans="1:29" s="144" customFormat="1" ht="10.5" customHeight="1">
      <c r="A57" s="141">
        <v>18</v>
      </c>
      <c r="B57" s="142">
        <f t="shared" si="28"/>
        <v>333</v>
      </c>
      <c r="C57" s="142">
        <f t="shared" si="29"/>
        <v>1164</v>
      </c>
      <c r="D57" s="142">
        <f t="shared" si="30"/>
        <v>348</v>
      </c>
      <c r="E57" s="142">
        <f t="shared" si="31"/>
        <v>1217</v>
      </c>
      <c r="F57" s="142">
        <f t="shared" si="32"/>
        <v>363</v>
      </c>
      <c r="G57" s="142">
        <f t="shared" si="33"/>
        <v>1270</v>
      </c>
      <c r="H57" s="142">
        <f t="shared" si="34"/>
        <v>382</v>
      </c>
      <c r="I57" s="142">
        <f t="shared" si="35"/>
        <v>1336</v>
      </c>
      <c r="J57" s="142">
        <f t="shared" si="36"/>
        <v>401</v>
      </c>
      <c r="K57" s="142">
        <f t="shared" si="37"/>
        <v>1402</v>
      </c>
      <c r="L57" s="142">
        <f t="shared" si="38"/>
        <v>420</v>
      </c>
      <c r="M57" s="142">
        <f t="shared" si="39"/>
        <v>1469</v>
      </c>
      <c r="N57" s="142">
        <f t="shared" si="40"/>
        <v>438</v>
      </c>
      <c r="O57" s="142">
        <f t="shared" si="41"/>
        <v>1535</v>
      </c>
      <c r="P57" s="142">
        <f t="shared" si="42"/>
        <v>457</v>
      </c>
      <c r="Q57" s="142">
        <f t="shared" si="43"/>
        <v>1601</v>
      </c>
      <c r="R57" s="142">
        <f t="shared" si="44"/>
        <v>481</v>
      </c>
      <c r="S57" s="142">
        <f t="shared" si="45"/>
        <v>1685</v>
      </c>
      <c r="T57" s="142">
        <f t="shared" si="46"/>
        <v>505</v>
      </c>
      <c r="U57" s="142">
        <f t="shared" si="47"/>
        <v>1768</v>
      </c>
      <c r="V57" s="142">
        <f t="shared" si="48"/>
        <v>529</v>
      </c>
      <c r="W57" s="142">
        <f t="shared" si="49"/>
        <v>1852</v>
      </c>
      <c r="X57" s="142">
        <f t="shared" si="50"/>
        <v>553</v>
      </c>
      <c r="Y57" s="142">
        <f t="shared" si="51"/>
        <v>1936</v>
      </c>
      <c r="Z57" s="152">
        <f t="shared" si="52"/>
        <v>577</v>
      </c>
      <c r="AA57" s="153">
        <f t="shared" si="53"/>
        <v>2020</v>
      </c>
      <c r="AB57" s="152"/>
      <c r="AC57" s="143"/>
    </row>
    <row r="58" spans="1:29" s="144" customFormat="1" ht="10.5" customHeight="1">
      <c r="A58" s="141">
        <v>19</v>
      </c>
      <c r="B58" s="142">
        <f t="shared" si="28"/>
        <v>351</v>
      </c>
      <c r="C58" s="142">
        <f t="shared" si="29"/>
        <v>1229</v>
      </c>
      <c r="D58" s="142">
        <f t="shared" si="30"/>
        <v>367</v>
      </c>
      <c r="E58" s="142">
        <f t="shared" si="31"/>
        <v>1285</v>
      </c>
      <c r="F58" s="142">
        <f t="shared" si="32"/>
        <v>383</v>
      </c>
      <c r="G58" s="142">
        <f t="shared" si="33"/>
        <v>1341</v>
      </c>
      <c r="H58" s="142">
        <f t="shared" si="34"/>
        <v>403</v>
      </c>
      <c r="I58" s="142">
        <f t="shared" si="35"/>
        <v>1410</v>
      </c>
      <c r="J58" s="142">
        <f t="shared" si="36"/>
        <v>423</v>
      </c>
      <c r="K58" s="142">
        <f t="shared" si="37"/>
        <v>1480</v>
      </c>
      <c r="L58" s="142">
        <f t="shared" si="38"/>
        <v>443</v>
      </c>
      <c r="M58" s="142">
        <f t="shared" si="39"/>
        <v>1550</v>
      </c>
      <c r="N58" s="142">
        <f t="shared" si="40"/>
        <v>463</v>
      </c>
      <c r="O58" s="142">
        <f t="shared" si="41"/>
        <v>1620</v>
      </c>
      <c r="P58" s="142">
        <f t="shared" si="42"/>
        <v>483</v>
      </c>
      <c r="Q58" s="142">
        <f t="shared" si="43"/>
        <v>1690</v>
      </c>
      <c r="R58" s="142">
        <f t="shared" si="44"/>
        <v>508</v>
      </c>
      <c r="S58" s="142">
        <f t="shared" si="45"/>
        <v>1778</v>
      </c>
      <c r="T58" s="142">
        <f t="shared" si="46"/>
        <v>533</v>
      </c>
      <c r="U58" s="142">
        <f t="shared" si="47"/>
        <v>1867</v>
      </c>
      <c r="V58" s="142">
        <f t="shared" si="48"/>
        <v>559</v>
      </c>
      <c r="W58" s="142">
        <f t="shared" si="49"/>
        <v>1955</v>
      </c>
      <c r="X58" s="142">
        <f t="shared" si="50"/>
        <v>584</v>
      </c>
      <c r="Y58" s="142">
        <f t="shared" si="51"/>
        <v>2044</v>
      </c>
      <c r="Z58" s="152">
        <f t="shared" si="52"/>
        <v>609</v>
      </c>
      <c r="AA58" s="153">
        <f t="shared" si="53"/>
        <v>2132</v>
      </c>
      <c r="AB58" s="152"/>
      <c r="AC58" s="143"/>
    </row>
    <row r="59" spans="1:29" s="144" customFormat="1" ht="10.5" customHeight="1">
      <c r="A59" s="141">
        <v>20</v>
      </c>
      <c r="B59" s="142">
        <f t="shared" si="28"/>
        <v>370</v>
      </c>
      <c r="C59" s="142">
        <f t="shared" si="29"/>
        <v>1294</v>
      </c>
      <c r="D59" s="142">
        <f t="shared" si="30"/>
        <v>386</v>
      </c>
      <c r="E59" s="142">
        <f t="shared" si="31"/>
        <v>1352</v>
      </c>
      <c r="F59" s="142">
        <f t="shared" si="32"/>
        <v>403</v>
      </c>
      <c r="G59" s="142">
        <f t="shared" si="33"/>
        <v>1411</v>
      </c>
      <c r="H59" s="142">
        <f t="shared" si="34"/>
        <v>424</v>
      </c>
      <c r="I59" s="142">
        <f t="shared" si="35"/>
        <v>1485</v>
      </c>
      <c r="J59" s="142">
        <f t="shared" si="36"/>
        <v>445</v>
      </c>
      <c r="K59" s="142">
        <f t="shared" si="37"/>
        <v>1558</v>
      </c>
      <c r="L59" s="142">
        <f t="shared" si="38"/>
        <v>466</v>
      </c>
      <c r="M59" s="142">
        <f t="shared" si="39"/>
        <v>1632</v>
      </c>
      <c r="N59" s="142">
        <f t="shared" si="40"/>
        <v>487</v>
      </c>
      <c r="O59" s="142">
        <f t="shared" si="41"/>
        <v>1705</v>
      </c>
      <c r="P59" s="142">
        <f t="shared" si="42"/>
        <v>508</v>
      </c>
      <c r="Q59" s="142">
        <f t="shared" si="43"/>
        <v>1779</v>
      </c>
      <c r="R59" s="142">
        <f t="shared" si="44"/>
        <v>535</v>
      </c>
      <c r="S59" s="142">
        <f t="shared" si="45"/>
        <v>1872</v>
      </c>
      <c r="T59" s="142">
        <f t="shared" si="46"/>
        <v>561</v>
      </c>
      <c r="U59" s="142">
        <f t="shared" si="47"/>
        <v>1965</v>
      </c>
      <c r="V59" s="142">
        <f t="shared" si="48"/>
        <v>588</v>
      </c>
      <c r="W59" s="142">
        <f t="shared" si="49"/>
        <v>2058</v>
      </c>
      <c r="X59" s="142">
        <f t="shared" si="50"/>
        <v>615</v>
      </c>
      <c r="Y59" s="142">
        <f t="shared" si="51"/>
        <v>2151</v>
      </c>
      <c r="Z59" s="152">
        <f t="shared" si="52"/>
        <v>641</v>
      </c>
      <c r="AA59" s="153">
        <f t="shared" si="53"/>
        <v>2244</v>
      </c>
      <c r="AB59" s="152"/>
      <c r="AC59" s="143"/>
    </row>
    <row r="60" spans="1:29" s="144" customFormat="1" ht="10.5" customHeight="1">
      <c r="A60" s="141">
        <v>21</v>
      </c>
      <c r="B60" s="142">
        <f t="shared" si="28"/>
        <v>388</v>
      </c>
      <c r="C60" s="142">
        <f t="shared" si="29"/>
        <v>1358</v>
      </c>
      <c r="D60" s="142">
        <f t="shared" si="30"/>
        <v>406</v>
      </c>
      <c r="E60" s="142">
        <f t="shared" si="31"/>
        <v>1420</v>
      </c>
      <c r="F60" s="142">
        <f t="shared" si="32"/>
        <v>423</v>
      </c>
      <c r="G60" s="142">
        <f t="shared" si="33"/>
        <v>1482</v>
      </c>
      <c r="H60" s="142">
        <f t="shared" si="34"/>
        <v>445</v>
      </c>
      <c r="I60" s="142">
        <f t="shared" si="35"/>
        <v>1559</v>
      </c>
      <c r="J60" s="142">
        <f t="shared" si="36"/>
        <v>467</v>
      </c>
      <c r="K60" s="142">
        <f t="shared" si="37"/>
        <v>1636</v>
      </c>
      <c r="L60" s="142">
        <f t="shared" si="38"/>
        <v>490</v>
      </c>
      <c r="M60" s="142">
        <f t="shared" si="39"/>
        <v>1713</v>
      </c>
      <c r="N60" s="142">
        <f t="shared" si="40"/>
        <v>512</v>
      </c>
      <c r="O60" s="142">
        <f t="shared" si="41"/>
        <v>1790</v>
      </c>
      <c r="P60" s="142">
        <f t="shared" si="42"/>
        <v>534</v>
      </c>
      <c r="Q60" s="142">
        <f t="shared" si="43"/>
        <v>1868</v>
      </c>
      <c r="R60" s="142">
        <f t="shared" si="44"/>
        <v>562</v>
      </c>
      <c r="S60" s="142">
        <f t="shared" si="45"/>
        <v>1965</v>
      </c>
      <c r="T60" s="142">
        <f t="shared" si="46"/>
        <v>589</v>
      </c>
      <c r="U60" s="142">
        <f t="shared" si="47"/>
        <v>2063</v>
      </c>
      <c r="V60" s="142">
        <f t="shared" si="48"/>
        <v>617</v>
      </c>
      <c r="W60" s="142">
        <f t="shared" si="49"/>
        <v>2161</v>
      </c>
      <c r="X60" s="142">
        <f t="shared" si="50"/>
        <v>645</v>
      </c>
      <c r="Y60" s="142">
        <f t="shared" si="51"/>
        <v>2259</v>
      </c>
      <c r="Z60" s="152">
        <f t="shared" si="52"/>
        <v>673</v>
      </c>
      <c r="AA60" s="153">
        <f t="shared" si="53"/>
        <v>2356</v>
      </c>
      <c r="AB60" s="152"/>
      <c r="AC60" s="143"/>
    </row>
    <row r="61" spans="1:29" s="144" customFormat="1" ht="10.5" customHeight="1">
      <c r="A61" s="141">
        <v>22</v>
      </c>
      <c r="B61" s="142">
        <f t="shared" si="28"/>
        <v>407</v>
      </c>
      <c r="C61" s="142">
        <f t="shared" si="29"/>
        <v>1423</v>
      </c>
      <c r="D61" s="142">
        <f t="shared" si="30"/>
        <v>425</v>
      </c>
      <c r="E61" s="142">
        <f t="shared" si="31"/>
        <v>1488</v>
      </c>
      <c r="F61" s="142">
        <f t="shared" si="32"/>
        <v>444</v>
      </c>
      <c r="G61" s="142">
        <f t="shared" si="33"/>
        <v>1552</v>
      </c>
      <c r="H61" s="142">
        <f t="shared" si="34"/>
        <v>467</v>
      </c>
      <c r="I61" s="142">
        <f t="shared" si="35"/>
        <v>1633</v>
      </c>
      <c r="J61" s="142">
        <f t="shared" si="36"/>
        <v>490</v>
      </c>
      <c r="K61" s="142">
        <f t="shared" si="37"/>
        <v>1714</v>
      </c>
      <c r="L61" s="142">
        <f t="shared" si="38"/>
        <v>513</v>
      </c>
      <c r="M61" s="142">
        <f t="shared" si="39"/>
        <v>1795</v>
      </c>
      <c r="N61" s="142">
        <f t="shared" si="40"/>
        <v>536</v>
      </c>
      <c r="O61" s="142">
        <f t="shared" si="41"/>
        <v>1876</v>
      </c>
      <c r="P61" s="142">
        <f t="shared" si="42"/>
        <v>559</v>
      </c>
      <c r="Q61" s="142">
        <f t="shared" si="43"/>
        <v>1957</v>
      </c>
      <c r="R61" s="142">
        <f t="shared" si="44"/>
        <v>588</v>
      </c>
      <c r="S61" s="142">
        <f t="shared" si="45"/>
        <v>2059</v>
      </c>
      <c r="T61" s="142">
        <f t="shared" si="46"/>
        <v>618</v>
      </c>
      <c r="U61" s="142">
        <f t="shared" si="47"/>
        <v>2161</v>
      </c>
      <c r="V61" s="142">
        <f t="shared" si="48"/>
        <v>647</v>
      </c>
      <c r="W61" s="142">
        <f t="shared" si="49"/>
        <v>2264</v>
      </c>
      <c r="X61" s="142">
        <f t="shared" si="50"/>
        <v>676</v>
      </c>
      <c r="Y61" s="142">
        <f t="shared" si="51"/>
        <v>2366</v>
      </c>
      <c r="Z61" s="152">
        <f t="shared" si="52"/>
        <v>705</v>
      </c>
      <c r="AA61" s="153">
        <f t="shared" si="53"/>
        <v>2469</v>
      </c>
      <c r="AB61" s="152"/>
      <c r="AC61" s="143"/>
    </row>
    <row r="62" spans="1:29" s="144" customFormat="1" ht="10.5" customHeight="1">
      <c r="A62" s="141">
        <v>23</v>
      </c>
      <c r="B62" s="142">
        <f t="shared" si="28"/>
        <v>425</v>
      </c>
      <c r="C62" s="142">
        <f t="shared" si="29"/>
        <v>1488</v>
      </c>
      <c r="D62" s="142">
        <f t="shared" si="30"/>
        <v>444</v>
      </c>
      <c r="E62" s="142">
        <f t="shared" si="31"/>
        <v>1555</v>
      </c>
      <c r="F62" s="142">
        <f t="shared" si="32"/>
        <v>464</v>
      </c>
      <c r="G62" s="142">
        <f t="shared" si="33"/>
        <v>1623</v>
      </c>
      <c r="H62" s="142">
        <f t="shared" si="34"/>
        <v>488</v>
      </c>
      <c r="I62" s="142">
        <f t="shared" si="35"/>
        <v>1707</v>
      </c>
      <c r="J62" s="142">
        <f t="shared" si="36"/>
        <v>512</v>
      </c>
      <c r="K62" s="142">
        <f t="shared" si="37"/>
        <v>1792</v>
      </c>
      <c r="L62" s="142">
        <f t="shared" si="38"/>
        <v>536</v>
      </c>
      <c r="M62" s="142">
        <f t="shared" si="39"/>
        <v>1876</v>
      </c>
      <c r="N62" s="142">
        <f t="shared" si="40"/>
        <v>560</v>
      </c>
      <c r="O62" s="142">
        <f t="shared" si="41"/>
        <v>1961</v>
      </c>
      <c r="P62" s="142">
        <f t="shared" si="42"/>
        <v>584</v>
      </c>
      <c r="Q62" s="142">
        <f t="shared" si="43"/>
        <v>2046</v>
      </c>
      <c r="R62" s="142">
        <f t="shared" si="44"/>
        <v>615</v>
      </c>
      <c r="S62" s="142">
        <f t="shared" si="45"/>
        <v>2153</v>
      </c>
      <c r="T62" s="142">
        <f t="shared" si="46"/>
        <v>646</v>
      </c>
      <c r="U62" s="142">
        <f t="shared" si="47"/>
        <v>2260</v>
      </c>
      <c r="V62" s="142">
        <f t="shared" si="48"/>
        <v>676</v>
      </c>
      <c r="W62" s="142">
        <f t="shared" si="49"/>
        <v>2367</v>
      </c>
      <c r="X62" s="142">
        <f t="shared" si="50"/>
        <v>707</v>
      </c>
      <c r="Y62" s="142">
        <f t="shared" si="51"/>
        <v>2474</v>
      </c>
      <c r="Z62" s="152">
        <f t="shared" si="52"/>
        <v>737</v>
      </c>
      <c r="AA62" s="153">
        <f t="shared" si="53"/>
        <v>2581</v>
      </c>
      <c r="AB62" s="152"/>
      <c r="AC62" s="143"/>
    </row>
    <row r="63" spans="1:29" s="144" customFormat="1" ht="10.5" customHeight="1">
      <c r="A63" s="141">
        <v>24</v>
      </c>
      <c r="B63" s="142">
        <f t="shared" si="28"/>
        <v>444</v>
      </c>
      <c r="C63" s="142">
        <f t="shared" si="29"/>
        <v>1552</v>
      </c>
      <c r="D63" s="142">
        <f t="shared" si="30"/>
        <v>464</v>
      </c>
      <c r="E63" s="142">
        <f t="shared" si="31"/>
        <v>1623</v>
      </c>
      <c r="F63" s="142">
        <f t="shared" si="32"/>
        <v>484</v>
      </c>
      <c r="G63" s="142">
        <f t="shared" si="33"/>
        <v>1693</v>
      </c>
      <c r="H63" s="142">
        <f t="shared" si="34"/>
        <v>509</v>
      </c>
      <c r="I63" s="142">
        <f t="shared" si="35"/>
        <v>1782</v>
      </c>
      <c r="J63" s="142">
        <f t="shared" si="36"/>
        <v>534</v>
      </c>
      <c r="K63" s="142">
        <f t="shared" si="37"/>
        <v>1870</v>
      </c>
      <c r="L63" s="142">
        <f t="shared" si="38"/>
        <v>559</v>
      </c>
      <c r="M63" s="142">
        <f t="shared" si="39"/>
        <v>1958</v>
      </c>
      <c r="N63" s="142">
        <f t="shared" si="40"/>
        <v>585</v>
      </c>
      <c r="O63" s="142">
        <f t="shared" si="41"/>
        <v>2046</v>
      </c>
      <c r="P63" s="142">
        <f t="shared" si="42"/>
        <v>610</v>
      </c>
      <c r="Q63" s="142">
        <f t="shared" si="43"/>
        <v>2134</v>
      </c>
      <c r="R63" s="142">
        <f t="shared" si="44"/>
        <v>642</v>
      </c>
      <c r="S63" s="142">
        <f t="shared" si="45"/>
        <v>2246</v>
      </c>
      <c r="T63" s="142">
        <f t="shared" si="46"/>
        <v>674</v>
      </c>
      <c r="U63" s="142">
        <f t="shared" si="47"/>
        <v>2358</v>
      </c>
      <c r="V63" s="142">
        <f t="shared" si="48"/>
        <v>706</v>
      </c>
      <c r="W63" s="142">
        <f t="shared" si="49"/>
        <v>2470</v>
      </c>
      <c r="X63" s="142">
        <f t="shared" si="50"/>
        <v>738</v>
      </c>
      <c r="Y63" s="142">
        <f t="shared" si="51"/>
        <v>2581</v>
      </c>
      <c r="Z63" s="152">
        <f t="shared" si="52"/>
        <v>769</v>
      </c>
      <c r="AA63" s="153">
        <f t="shared" si="53"/>
        <v>2693</v>
      </c>
      <c r="AB63" s="152"/>
      <c r="AC63" s="143"/>
    </row>
    <row r="64" spans="1:29" s="144" customFormat="1" ht="10.5" customHeight="1">
      <c r="A64" s="141">
        <v>25</v>
      </c>
      <c r="B64" s="142">
        <f t="shared" si="28"/>
        <v>462</v>
      </c>
      <c r="C64" s="142">
        <f t="shared" si="29"/>
        <v>1617</v>
      </c>
      <c r="D64" s="142">
        <f t="shared" si="30"/>
        <v>483</v>
      </c>
      <c r="E64" s="142">
        <f t="shared" si="31"/>
        <v>1691</v>
      </c>
      <c r="F64" s="142">
        <f t="shared" si="32"/>
        <v>504</v>
      </c>
      <c r="G64" s="142">
        <f t="shared" si="33"/>
        <v>1764</v>
      </c>
      <c r="H64" s="142">
        <f t="shared" si="34"/>
        <v>530</v>
      </c>
      <c r="I64" s="142">
        <f t="shared" si="35"/>
        <v>1856</v>
      </c>
      <c r="J64" s="142">
        <f t="shared" si="36"/>
        <v>557</v>
      </c>
      <c r="K64" s="142">
        <f t="shared" si="37"/>
        <v>1948</v>
      </c>
      <c r="L64" s="142">
        <f t="shared" si="38"/>
        <v>583</v>
      </c>
      <c r="M64" s="142">
        <f t="shared" si="39"/>
        <v>2040</v>
      </c>
      <c r="N64" s="142">
        <f t="shared" si="40"/>
        <v>609</v>
      </c>
      <c r="O64" s="142">
        <f t="shared" si="41"/>
        <v>2132</v>
      </c>
      <c r="P64" s="142">
        <f t="shared" si="42"/>
        <v>635</v>
      </c>
      <c r="Q64" s="142">
        <f t="shared" si="43"/>
        <v>2223</v>
      </c>
      <c r="R64" s="142">
        <f t="shared" si="44"/>
        <v>669</v>
      </c>
      <c r="S64" s="142">
        <f t="shared" si="45"/>
        <v>2340</v>
      </c>
      <c r="T64" s="142">
        <f t="shared" si="46"/>
        <v>702</v>
      </c>
      <c r="U64" s="142">
        <f t="shared" si="47"/>
        <v>2456</v>
      </c>
      <c r="V64" s="142">
        <f t="shared" si="48"/>
        <v>735</v>
      </c>
      <c r="W64" s="142">
        <f t="shared" si="49"/>
        <v>2573</v>
      </c>
      <c r="X64" s="142">
        <f t="shared" si="50"/>
        <v>768</v>
      </c>
      <c r="Y64" s="142">
        <f t="shared" si="51"/>
        <v>2689</v>
      </c>
      <c r="Z64" s="152">
        <f t="shared" si="52"/>
        <v>802</v>
      </c>
      <c r="AA64" s="153">
        <f t="shared" si="53"/>
        <v>2805</v>
      </c>
      <c r="AB64" s="152"/>
      <c r="AC64" s="143"/>
    </row>
    <row r="65" spans="1:29" s="144" customFormat="1" ht="10.5" customHeight="1">
      <c r="A65" s="141">
        <v>26</v>
      </c>
      <c r="B65" s="142">
        <f t="shared" si="28"/>
        <v>480</v>
      </c>
      <c r="C65" s="142">
        <f t="shared" si="29"/>
        <v>1682</v>
      </c>
      <c r="D65" s="142">
        <f t="shared" si="30"/>
        <v>502</v>
      </c>
      <c r="E65" s="142">
        <f t="shared" si="31"/>
        <v>1758</v>
      </c>
      <c r="F65" s="142">
        <f t="shared" si="32"/>
        <v>524</v>
      </c>
      <c r="G65" s="142">
        <f t="shared" si="33"/>
        <v>1835</v>
      </c>
      <c r="H65" s="142">
        <f t="shared" si="34"/>
        <v>551</v>
      </c>
      <c r="I65" s="142">
        <f t="shared" si="35"/>
        <v>1930</v>
      </c>
      <c r="J65" s="142">
        <f t="shared" si="36"/>
        <v>579</v>
      </c>
      <c r="K65" s="142">
        <f t="shared" si="37"/>
        <v>2026</v>
      </c>
      <c r="L65" s="142">
        <f t="shared" si="38"/>
        <v>606</v>
      </c>
      <c r="M65" s="142">
        <f t="shared" si="39"/>
        <v>2121</v>
      </c>
      <c r="N65" s="142">
        <f t="shared" si="40"/>
        <v>633</v>
      </c>
      <c r="O65" s="142">
        <f t="shared" si="41"/>
        <v>2217</v>
      </c>
      <c r="P65" s="142">
        <f t="shared" si="42"/>
        <v>661</v>
      </c>
      <c r="Q65" s="142">
        <f t="shared" si="43"/>
        <v>2312</v>
      </c>
      <c r="R65" s="142">
        <f t="shared" si="44"/>
        <v>695</v>
      </c>
      <c r="S65" s="142">
        <f t="shared" si="45"/>
        <v>2433</v>
      </c>
      <c r="T65" s="142">
        <f t="shared" si="46"/>
        <v>730</v>
      </c>
      <c r="U65" s="142">
        <f t="shared" si="47"/>
        <v>2554</v>
      </c>
      <c r="V65" s="142">
        <f t="shared" si="48"/>
        <v>764</v>
      </c>
      <c r="W65" s="142">
        <f t="shared" si="49"/>
        <v>2675</v>
      </c>
      <c r="X65" s="142">
        <f t="shared" si="50"/>
        <v>799</v>
      </c>
      <c r="Y65" s="142">
        <f t="shared" si="51"/>
        <v>2796</v>
      </c>
      <c r="Z65" s="152">
        <f t="shared" si="52"/>
        <v>834</v>
      </c>
      <c r="AA65" s="153">
        <f t="shared" si="53"/>
        <v>2917</v>
      </c>
      <c r="AB65" s="152"/>
      <c r="AC65" s="143"/>
    </row>
    <row r="66" spans="1:29" s="144" customFormat="1" ht="10.5" customHeight="1">
      <c r="A66" s="141">
        <v>27</v>
      </c>
      <c r="B66" s="142">
        <f t="shared" si="28"/>
        <v>499</v>
      </c>
      <c r="C66" s="142">
        <f t="shared" si="29"/>
        <v>1746</v>
      </c>
      <c r="D66" s="142">
        <f t="shared" si="30"/>
        <v>522</v>
      </c>
      <c r="E66" s="142">
        <f t="shared" si="31"/>
        <v>1826</v>
      </c>
      <c r="F66" s="142">
        <f t="shared" si="32"/>
        <v>544</v>
      </c>
      <c r="G66" s="142">
        <f t="shared" si="33"/>
        <v>1905</v>
      </c>
      <c r="H66" s="142">
        <f t="shared" si="34"/>
        <v>573</v>
      </c>
      <c r="I66" s="142">
        <f t="shared" si="35"/>
        <v>2004</v>
      </c>
      <c r="J66" s="142">
        <f t="shared" si="36"/>
        <v>601</v>
      </c>
      <c r="K66" s="142">
        <f t="shared" si="37"/>
        <v>2104</v>
      </c>
      <c r="L66" s="142">
        <f t="shared" si="38"/>
        <v>629</v>
      </c>
      <c r="M66" s="142">
        <f t="shared" si="39"/>
        <v>2203</v>
      </c>
      <c r="N66" s="142">
        <f t="shared" si="40"/>
        <v>658</v>
      </c>
      <c r="O66" s="142">
        <f t="shared" si="41"/>
        <v>2302</v>
      </c>
      <c r="P66" s="142">
        <f t="shared" si="42"/>
        <v>686</v>
      </c>
      <c r="Q66" s="142">
        <f t="shared" si="43"/>
        <v>2401</v>
      </c>
      <c r="R66" s="142">
        <f t="shared" si="44"/>
        <v>722</v>
      </c>
      <c r="S66" s="142">
        <f t="shared" si="45"/>
        <v>2527</v>
      </c>
      <c r="T66" s="142">
        <f t="shared" si="46"/>
        <v>758</v>
      </c>
      <c r="U66" s="142">
        <f t="shared" si="47"/>
        <v>2653</v>
      </c>
      <c r="V66" s="142">
        <f t="shared" si="48"/>
        <v>794</v>
      </c>
      <c r="W66" s="142">
        <f t="shared" si="49"/>
        <v>2778</v>
      </c>
      <c r="X66" s="142">
        <f t="shared" si="50"/>
        <v>830</v>
      </c>
      <c r="Y66" s="142">
        <f t="shared" si="51"/>
        <v>2904</v>
      </c>
      <c r="Z66" s="152">
        <f t="shared" si="52"/>
        <v>866</v>
      </c>
      <c r="AA66" s="153">
        <f t="shared" si="53"/>
        <v>3030</v>
      </c>
      <c r="AB66" s="152"/>
      <c r="AC66" s="143"/>
    </row>
    <row r="67" spans="1:29" s="144" customFormat="1" ht="10.5" customHeight="1">
      <c r="A67" s="141">
        <v>28</v>
      </c>
      <c r="B67" s="142">
        <f t="shared" si="28"/>
        <v>517</v>
      </c>
      <c r="C67" s="142">
        <f t="shared" si="29"/>
        <v>1811</v>
      </c>
      <c r="D67" s="142">
        <f t="shared" si="30"/>
        <v>541</v>
      </c>
      <c r="E67" s="142">
        <f t="shared" si="31"/>
        <v>1893</v>
      </c>
      <c r="F67" s="142">
        <f t="shared" si="32"/>
        <v>564</v>
      </c>
      <c r="G67" s="142">
        <f t="shared" si="33"/>
        <v>1976</v>
      </c>
      <c r="H67" s="142">
        <f t="shared" si="34"/>
        <v>594</v>
      </c>
      <c r="I67" s="142">
        <f t="shared" si="35"/>
        <v>2079</v>
      </c>
      <c r="J67" s="142">
        <f t="shared" si="36"/>
        <v>623</v>
      </c>
      <c r="K67" s="142">
        <f t="shared" si="37"/>
        <v>2181</v>
      </c>
      <c r="L67" s="142">
        <f t="shared" si="38"/>
        <v>653</v>
      </c>
      <c r="M67" s="142">
        <f t="shared" si="39"/>
        <v>2284</v>
      </c>
      <c r="N67" s="142">
        <f t="shared" si="40"/>
        <v>682</v>
      </c>
      <c r="O67" s="142">
        <f t="shared" si="41"/>
        <v>2387</v>
      </c>
      <c r="P67" s="142">
        <f t="shared" si="42"/>
        <v>711</v>
      </c>
      <c r="Q67" s="142">
        <f t="shared" si="43"/>
        <v>2490</v>
      </c>
      <c r="R67" s="142">
        <f t="shared" si="44"/>
        <v>749</v>
      </c>
      <c r="S67" s="142">
        <f t="shared" si="45"/>
        <v>2621</v>
      </c>
      <c r="T67" s="142">
        <f t="shared" si="46"/>
        <v>786</v>
      </c>
      <c r="U67" s="142">
        <f t="shared" si="47"/>
        <v>2751</v>
      </c>
      <c r="V67" s="142">
        <f t="shared" si="48"/>
        <v>823</v>
      </c>
      <c r="W67" s="142">
        <f t="shared" si="49"/>
        <v>2881</v>
      </c>
      <c r="X67" s="142">
        <f t="shared" si="50"/>
        <v>860</v>
      </c>
      <c r="Y67" s="142">
        <f t="shared" si="51"/>
        <v>3012</v>
      </c>
      <c r="Z67" s="152">
        <f t="shared" si="52"/>
        <v>898</v>
      </c>
      <c r="AA67" s="153">
        <f t="shared" si="53"/>
        <v>3142</v>
      </c>
      <c r="AB67" s="152"/>
      <c r="AC67" s="143"/>
    </row>
    <row r="68" spans="1:29" s="144" customFormat="1" ht="10.5" customHeight="1">
      <c r="A68" s="141">
        <v>29</v>
      </c>
      <c r="B68" s="142">
        <f t="shared" si="28"/>
        <v>536</v>
      </c>
      <c r="C68" s="142">
        <f t="shared" si="29"/>
        <v>1876</v>
      </c>
      <c r="D68" s="142">
        <f t="shared" si="30"/>
        <v>560</v>
      </c>
      <c r="E68" s="142">
        <f t="shared" si="31"/>
        <v>1961</v>
      </c>
      <c r="F68" s="142">
        <f t="shared" si="32"/>
        <v>585</v>
      </c>
      <c r="G68" s="142">
        <f t="shared" si="33"/>
        <v>2046</v>
      </c>
      <c r="H68" s="142">
        <f t="shared" si="34"/>
        <v>615</v>
      </c>
      <c r="I68" s="142">
        <f t="shared" si="35"/>
        <v>2153</v>
      </c>
      <c r="J68" s="142">
        <f t="shared" si="36"/>
        <v>646</v>
      </c>
      <c r="K68" s="142">
        <f t="shared" si="37"/>
        <v>2259</v>
      </c>
      <c r="L68" s="142">
        <f t="shared" si="38"/>
        <v>676</v>
      </c>
      <c r="M68" s="142">
        <f t="shared" si="39"/>
        <v>2366</v>
      </c>
      <c r="N68" s="142">
        <f t="shared" si="40"/>
        <v>706</v>
      </c>
      <c r="O68" s="142">
        <f t="shared" si="41"/>
        <v>2473</v>
      </c>
      <c r="P68" s="142">
        <f t="shared" si="42"/>
        <v>737</v>
      </c>
      <c r="Q68" s="142">
        <f t="shared" si="43"/>
        <v>2579</v>
      </c>
      <c r="R68" s="142">
        <f t="shared" si="44"/>
        <v>775</v>
      </c>
      <c r="S68" s="142">
        <f t="shared" si="45"/>
        <v>2714</v>
      </c>
      <c r="T68" s="142">
        <f t="shared" si="46"/>
        <v>814</v>
      </c>
      <c r="U68" s="142">
        <f t="shared" si="47"/>
        <v>2849</v>
      </c>
      <c r="V68" s="142">
        <f t="shared" si="48"/>
        <v>853</v>
      </c>
      <c r="W68" s="142">
        <f t="shared" si="49"/>
        <v>2984</v>
      </c>
      <c r="X68" s="142">
        <f t="shared" si="50"/>
        <v>891</v>
      </c>
      <c r="Y68" s="142">
        <f t="shared" si="51"/>
        <v>3119</v>
      </c>
      <c r="Z68" s="152">
        <f t="shared" si="52"/>
        <v>930</v>
      </c>
      <c r="AA68" s="153">
        <f t="shared" si="53"/>
        <v>3254</v>
      </c>
      <c r="AB68" s="152"/>
      <c r="AC68" s="143"/>
    </row>
    <row r="69" spans="1:29" s="144" customFormat="1" ht="10.5" customHeight="1" thickBot="1">
      <c r="A69" s="145">
        <v>30</v>
      </c>
      <c r="B69" s="146">
        <f t="shared" si="28"/>
        <v>554</v>
      </c>
      <c r="C69" s="146">
        <f t="shared" si="29"/>
        <v>1940</v>
      </c>
      <c r="D69" s="146">
        <f t="shared" si="30"/>
        <v>580</v>
      </c>
      <c r="E69" s="146">
        <f t="shared" si="31"/>
        <v>2029</v>
      </c>
      <c r="F69" s="146">
        <f t="shared" si="32"/>
        <v>605</v>
      </c>
      <c r="G69" s="146">
        <f t="shared" si="33"/>
        <v>2117</v>
      </c>
      <c r="H69" s="146">
        <f t="shared" si="34"/>
        <v>636</v>
      </c>
      <c r="I69" s="146">
        <f t="shared" si="35"/>
        <v>2227</v>
      </c>
      <c r="J69" s="146">
        <f t="shared" si="36"/>
        <v>668</v>
      </c>
      <c r="K69" s="146">
        <f t="shared" si="37"/>
        <v>2337</v>
      </c>
      <c r="L69" s="146">
        <f t="shared" si="38"/>
        <v>699</v>
      </c>
      <c r="M69" s="146">
        <f t="shared" si="39"/>
        <v>2448</v>
      </c>
      <c r="N69" s="146">
        <f t="shared" si="40"/>
        <v>731</v>
      </c>
      <c r="O69" s="146">
        <f t="shared" si="41"/>
        <v>2558</v>
      </c>
      <c r="P69" s="146">
        <f t="shared" si="42"/>
        <v>762</v>
      </c>
      <c r="Q69" s="146">
        <f t="shared" si="43"/>
        <v>2668</v>
      </c>
      <c r="R69" s="146">
        <f t="shared" si="44"/>
        <v>802</v>
      </c>
      <c r="S69" s="146">
        <f t="shared" si="45"/>
        <v>2808</v>
      </c>
      <c r="T69" s="146">
        <f t="shared" si="46"/>
        <v>842</v>
      </c>
      <c r="U69" s="146">
        <f t="shared" si="47"/>
        <v>2947</v>
      </c>
      <c r="V69" s="146">
        <f t="shared" si="48"/>
        <v>882</v>
      </c>
      <c r="W69" s="146">
        <f t="shared" si="49"/>
        <v>3087</v>
      </c>
      <c r="X69" s="146">
        <f t="shared" si="50"/>
        <v>922</v>
      </c>
      <c r="Y69" s="146">
        <f t="shared" si="51"/>
        <v>3227</v>
      </c>
      <c r="Z69" s="154">
        <f t="shared" si="52"/>
        <v>962</v>
      </c>
      <c r="AA69" s="155">
        <f t="shared" si="53"/>
        <v>3366</v>
      </c>
      <c r="AB69" s="156"/>
      <c r="AC69" s="157"/>
    </row>
    <row r="70" spans="1:29" s="161" customFormat="1" ht="12" customHeight="1">
      <c r="A70" s="158"/>
      <c r="B70" s="159"/>
      <c r="C70" s="159"/>
      <c r="D70" s="160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62" t="s">
        <v>132</v>
      </c>
      <c r="AC70" s="159"/>
    </row>
    <row r="71" spans="1:29" s="161" customFormat="1" ht="12" customHeight="1">
      <c r="A71" s="162"/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4"/>
      <c r="AC71" s="164"/>
    </row>
    <row r="72" spans="1:29" s="161" customFormat="1" ht="12" customHeight="1">
      <c r="A72" s="162"/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4"/>
      <c r="AB72" s="164"/>
      <c r="AC72" s="164"/>
    </row>
    <row r="73" spans="1:29" s="161" customFormat="1" ht="12" customHeight="1">
      <c r="A73" s="162"/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</row>
    <row r="74" spans="1:29" s="161" customFormat="1" ht="12" customHeight="1">
      <c r="A74" s="162"/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C74" s="162"/>
    </row>
  </sheetData>
  <sheetProtection/>
  <mergeCells count="50">
    <mergeCell ref="N38:O38"/>
    <mergeCell ref="AB38:AC38"/>
    <mergeCell ref="P38:Q38"/>
    <mergeCell ref="R38:S38"/>
    <mergeCell ref="T38:U38"/>
    <mergeCell ref="V38:W38"/>
    <mergeCell ref="X38:Y38"/>
    <mergeCell ref="Z38:AA38"/>
    <mergeCell ref="V37:W37"/>
    <mergeCell ref="X37:Y37"/>
    <mergeCell ref="Z37:AA37"/>
    <mergeCell ref="AB37:AC37"/>
    <mergeCell ref="B38:C38"/>
    <mergeCell ref="D38:E38"/>
    <mergeCell ref="F38:G38"/>
    <mergeCell ref="H38:I38"/>
    <mergeCell ref="J38:K38"/>
    <mergeCell ref="L38:M38"/>
    <mergeCell ref="J37:K37"/>
    <mergeCell ref="L37:M37"/>
    <mergeCell ref="N37:O37"/>
    <mergeCell ref="P37:Q37"/>
    <mergeCell ref="R37:S37"/>
    <mergeCell ref="T37:U37"/>
    <mergeCell ref="A36:AA36"/>
    <mergeCell ref="H4:I4"/>
    <mergeCell ref="J4:K4"/>
    <mergeCell ref="L4:M4"/>
    <mergeCell ref="N4:O4"/>
    <mergeCell ref="A37:A39"/>
    <mergeCell ref="B37:C37"/>
    <mergeCell ref="D37:E37"/>
    <mergeCell ref="F37:G37"/>
    <mergeCell ref="H37:I37"/>
    <mergeCell ref="Z4:AA4"/>
    <mergeCell ref="AB4:AC4"/>
    <mergeCell ref="D4:E4"/>
    <mergeCell ref="F4:G4"/>
    <mergeCell ref="P4:Q4"/>
    <mergeCell ref="R4:S4"/>
    <mergeCell ref="A1:AC1"/>
    <mergeCell ref="A2:AC2"/>
    <mergeCell ref="A3:A5"/>
    <mergeCell ref="B3:E3"/>
    <mergeCell ref="F3:AA3"/>
    <mergeCell ref="AB3:AC3"/>
    <mergeCell ref="B4:C4"/>
    <mergeCell ref="T4:U4"/>
    <mergeCell ref="V4:W4"/>
    <mergeCell ref="X4:Y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MD780</dc:creator>
  <cp:keywords/>
  <dc:description/>
  <cp:lastModifiedBy>Administrator</cp:lastModifiedBy>
  <cp:lastPrinted>2021-12-01T08:52:08Z</cp:lastPrinted>
  <dcterms:created xsi:type="dcterms:W3CDTF">2016-03-10T03:04:12Z</dcterms:created>
  <dcterms:modified xsi:type="dcterms:W3CDTF">2022-12-13T03:51:16Z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